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35" windowHeight="11760" firstSheet="4" activeTab="4"/>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r:id="rId10"/>
  </sheets>
  <externalReferences>
    <externalReference r:id="rId13"/>
    <externalReference r:id="rId14"/>
  </externalReferences>
  <definedNames>
    <definedName name="_xlnm._FilterDatabase" localSheetId="6" hidden="1">'приложение 6'!$A$10:$F$188</definedName>
    <definedName name="_xlnm._FilterDatabase" localSheetId="7" hidden="1">'приложение7  '!$A$13:$G$203</definedName>
    <definedName name="_xlnm.Print_Titles" localSheetId="1">'Приложение 1 (2)'!$10:$12</definedName>
    <definedName name="_xlnm.Print_Titles" localSheetId="6">'приложение 6'!$12:$12</definedName>
    <definedName name="_xlnm.Print_Titles" localSheetId="7">'приложение7  '!$13:$13</definedName>
    <definedName name="_xlnm.Print_Area" localSheetId="1">'Приложение 1 (2)'!$A$1:$C$59</definedName>
    <definedName name="_xlnm.Print_Area" localSheetId="4">'приложение 4'!$A$1:$AI$188</definedName>
    <definedName name="_xlnm.Print_Area" localSheetId="5">'приложение 5 '!$A$1:$J$34</definedName>
    <definedName name="_xlnm.Print_Area" localSheetId="6">'приложение 6'!$A$1:$F$188</definedName>
    <definedName name="_xlnm.Print_Area" localSheetId="8">'Приложение 9'!$A$1:$C$62</definedName>
    <definedName name="_xlnm.Print_Area" localSheetId="7">'приложение7  '!$A$1:$G$203</definedName>
  </definedNames>
  <calcPr fullCalcOnLoad="1"/>
</workbook>
</file>

<file path=xl/sharedStrings.xml><?xml version="1.0" encoding="utf-8"?>
<sst xmlns="http://schemas.openxmlformats.org/spreadsheetml/2006/main" count="3394" uniqueCount="925">
  <si>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</si>
  <si>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</si>
  <si>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</si>
  <si>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</si>
  <si>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</si>
  <si>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</si>
  <si>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</si>
  <si>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</si>
  <si>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</si>
  <si>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</si>
  <si>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</si>
  <si>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</si>
  <si>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</si>
  <si>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</si>
  <si>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</si>
  <si>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</si>
  <si>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</si>
  <si>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</si>
  <si>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</si>
  <si>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</si>
  <si>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</si>
  <si>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</si>
  <si>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</si>
  <si>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</si>
  <si>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</si>
  <si>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</si>
  <si>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</si>
  <si>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</si>
  <si>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</si>
  <si>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</si>
  <si>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</si>
  <si>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</si>
  <si>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</si>
  <si>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</si>
  <si>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</si>
  <si>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</si>
  <si>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</si>
  <si>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</si>
  <si>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</si>
  <si>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</si>
  <si>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</si>
  <si>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</si>
  <si>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</si>
  <si>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</si>
  <si>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</si>
  <si>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</si>
  <si>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</si>
  <si>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</si>
  <si>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</si>
  <si>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</si>
  <si>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</si>
  <si>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</si>
  <si>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</si>
  <si>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</si>
  <si>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</si>
  <si>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</si>
  <si>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</si>
  <si>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</si>
  <si>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</si>
  <si>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</si>
  <si>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</si>
  <si>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</si>
  <si>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</si>
  <si>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</si>
  <si>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</si>
  <si>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</si>
  <si>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</si>
  <si>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</si>
  <si>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</si>
  <si>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</si>
  <si>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</si>
  <si>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</si>
  <si>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</si>
  <si>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</si>
  <si>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</si>
  <si>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</si>
  <si>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</si>
  <si>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</si>
  <si>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</si>
  <si>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</si>
  <si>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</si>
  <si>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</si>
  <si>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</si>
  <si>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</si>
  <si>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</si>
  <si>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</si>
  <si>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</si>
  <si>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</si>
  <si>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</si>
  <si>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</si>
  <si>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</si>
  <si>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</si>
  <si>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</si>
  <si>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</si>
  <si>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</si>
  <si>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</si>
  <si>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</si>
  <si>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</si>
  <si>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</si>
  <si>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</si>
  <si>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</si>
  <si>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</si>
  <si>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</si>
  <si>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</si>
  <si>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</si>
  <si>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</si>
  <si>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</si>
  <si>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</si>
  <si>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</si>
  <si>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</si>
  <si>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</si>
  <si>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</si>
  <si>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</si>
  <si>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</si>
  <si>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</si>
  <si>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</si>
  <si>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</si>
  <si>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</si>
  <si>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</si>
  <si>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</si>
  <si>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</si>
  <si>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</si>
  <si>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</si>
  <si>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</si>
  <si>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</si>
  <si>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</si>
  <si>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</si>
  <si>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</si>
  <si>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</si>
  <si>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</si>
  <si>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</si>
  <si>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</si>
  <si>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</si>
  <si>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</si>
  <si>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</si>
  <si>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</si>
  <si>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</si>
  <si>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</si>
  <si>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</si>
  <si>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</si>
  <si>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</si>
  <si>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</si>
  <si>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</si>
  <si>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</si>
  <si>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</si>
  <si>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</si>
  <si>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</si>
  <si>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</si>
  <si>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</si>
  <si>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</si>
  <si>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</si>
  <si>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</si>
  <si>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</si>
  <si>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</si>
  <si>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</si>
  <si>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</si>
  <si>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</si>
  <si>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</si>
  <si>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</si>
  <si>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</si>
  <si>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</si>
  <si>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</si>
  <si>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</si>
  <si>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</si>
  <si>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</si>
  <si>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</si>
  <si>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</si>
  <si>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</si>
  <si>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</si>
  <si>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</si>
  <si>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</si>
  <si>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</si>
  <si>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</si>
  <si>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</si>
  <si>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</si>
  <si>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</si>
  <si>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</si>
  <si>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000 1 11 00000 00 0000 000</t>
  </si>
  <si>
    <t>00</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</si>
  <si>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</si>
  <si>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</si>
  <si>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</si>
  <si>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</si>
  <si>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</si>
  <si>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</si>
  <si>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</si>
  <si>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</si>
  <si>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</si>
  <si>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</si>
  <si>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</si>
  <si>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</si>
  <si>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</si>
  <si>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</si>
  <si>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</si>
  <si>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</si>
  <si>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</si>
  <si>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</si>
  <si>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</si>
  <si>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</si>
  <si>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</si>
  <si>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</si>
  <si>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</si>
  <si>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</si>
  <si>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</si>
  <si>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</si>
  <si>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</si>
  <si>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</si>
  <si>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</si>
  <si>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</si>
  <si>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</si>
  <si>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</si>
  <si>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</si>
  <si>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</si>
  <si>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</si>
  <si>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</si>
  <si>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000 1 11 05013 10 0000 120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</si>
  <si>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</si>
  <si>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</si>
  <si>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</si>
  <si>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</si>
  <si>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</si>
  <si>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</si>
  <si>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</si>
  <si>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</si>
  <si>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</si>
  <si>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</si>
  <si>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</si>
  <si>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</si>
  <si>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</si>
  <si>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</si>
  <si>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</si>
  <si>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</si>
  <si>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</si>
  <si>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</si>
  <si>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</si>
  <si>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</si>
  <si>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</si>
  <si>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</si>
  <si>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</si>
  <si>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</si>
  <si>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</si>
  <si>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</si>
  <si>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</si>
  <si>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</si>
  <si>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</si>
  <si>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</si>
  <si>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</si>
  <si>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</si>
  <si>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</si>
  <si>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</si>
  <si>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</si>
  <si>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</si>
  <si>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</si>
  <si>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</si>
  <si>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</si>
  <si>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</si>
  <si>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</si>
  <si>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</si>
  <si>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</si>
  <si>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</si>
  <si>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</si>
  <si>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</si>
  <si>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</si>
  <si>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</si>
  <si>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</si>
  <si>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</si>
  <si>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</si>
  <si>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</si>
  <si>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</si>
  <si>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</si>
  <si>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</si>
  <si>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</si>
  <si>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</si>
  <si>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</si>
  <si>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</si>
  <si>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</si>
  <si>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</si>
  <si>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</si>
  <si>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</si>
  <si>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</si>
  <si>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</si>
  <si>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</si>
  <si>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</si>
  <si>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</si>
  <si>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</si>
  <si>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</si>
  <si>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</si>
  <si>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</si>
  <si>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</si>
  <si>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</si>
  <si>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</si>
  <si>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</si>
  <si>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</si>
  <si>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</si>
  <si>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</si>
  <si>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</si>
  <si>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</si>
  <si>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</si>
  <si>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</si>
  <si>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</si>
  <si>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</si>
  <si>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</si>
  <si>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</si>
  <si>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</si>
  <si>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</si>
  <si>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</si>
  <si>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</si>
  <si>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</si>
  <si>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</si>
  <si>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</si>
  <si>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</si>
  <si>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</si>
  <si>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</si>
  <si>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</si>
  <si>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</si>
  <si>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</si>
  <si>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</si>
  <si>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</si>
  <si>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</si>
  <si>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</si>
  <si>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</si>
  <si>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</si>
  <si>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</si>
  <si>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</si>
  <si>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</si>
  <si>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</si>
  <si>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</si>
  <si>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</si>
  <si>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</si>
  <si>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</si>
  <si>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</si>
  <si>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</si>
  <si>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</si>
  <si>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</si>
  <si>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</si>
  <si>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</si>
  <si>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</si>
  <si>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</si>
  <si>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</si>
  <si>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</si>
  <si>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</si>
  <si>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</si>
  <si>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</si>
  <si>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</si>
  <si>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</si>
  <si>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</si>
  <si>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</si>
  <si>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</si>
  <si>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</si>
  <si>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</si>
  <si>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</si>
  <si>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</si>
  <si>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</si>
  <si>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</si>
  <si>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</si>
  <si>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</si>
  <si>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</si>
  <si>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</si>
  <si>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</si>
  <si>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</si>
  <si>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</si>
  <si>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</si>
  <si>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</si>
  <si>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</si>
  <si>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</si>
  <si>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</si>
  <si>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</si>
  <si>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</si>
  <si>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</si>
  <si>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</si>
  <si>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</si>
  <si>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</si>
  <si>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</si>
  <si>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</si>
  <si>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</si>
  <si>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</si>
  <si>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</si>
  <si>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</si>
  <si>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</si>
  <si>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</si>
  <si>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</si>
  <si>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</si>
  <si>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</si>
  <si>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</si>
  <si>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</si>
  <si>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</si>
  <si>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</si>
  <si>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</si>
  <si>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</si>
  <si>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</si>
  <si>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</si>
  <si>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</si>
  <si>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</si>
  <si>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</si>
  <si>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</si>
  <si>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</si>
  <si>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</si>
  <si>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</si>
  <si>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</si>
  <si>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</si>
  <si>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</si>
  <si>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</si>
  <si>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</si>
  <si>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</si>
  <si>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</si>
  <si>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</si>
  <si>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</si>
  <si>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</si>
  <si>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</si>
  <si>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</si>
  <si>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</si>
  <si>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</si>
  <si>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</si>
  <si>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</si>
  <si>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</si>
  <si>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</si>
  <si>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</si>
  <si>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</si>
  <si>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</si>
  <si>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</si>
  <si>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</si>
  <si>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</si>
  <si>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</si>
  <si>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</si>
  <si>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</si>
  <si>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</si>
  <si>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</si>
  <si>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</si>
  <si>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</si>
  <si>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</si>
  <si>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</si>
  <si>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</si>
  <si>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</si>
  <si>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</si>
  <si>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</si>
  <si>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</si>
  <si>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</si>
  <si>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</si>
  <si>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</si>
  <si>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</si>
  <si>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</si>
  <si>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</si>
  <si>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</si>
  <si>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</si>
  <si>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</si>
  <si>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</si>
  <si>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</si>
  <si>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</si>
  <si>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</si>
  <si>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</si>
  <si>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</si>
  <si>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</si>
  <si>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</si>
  <si>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</si>
  <si>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</si>
  <si>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</si>
  <si>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</si>
  <si>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</si>
  <si>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</si>
  <si>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</si>
  <si>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</si>
  <si>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</si>
  <si>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 xml:space="preserve">Субсидии бюджетам  субъектов  Российской  Федерации  и  муниципальных образований (межбюджетные субсидии)
</t>
  </si>
  <si>
    <t>000 2 02 02000 00 0000 151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</si>
  <si>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</si>
  <si>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</si>
  <si>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</si>
  <si>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</si>
  <si>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</si>
  <si>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</si>
  <si>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</si>
  <si>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</si>
  <si>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</si>
  <si>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</si>
  <si>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</si>
  <si>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</si>
  <si>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</si>
  <si>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</si>
  <si>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</si>
  <si>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</si>
  <si>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Прочие субвенции</t>
  </si>
  <si>
    <t>000 2 02 03999 00 0000 151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</si>
  <si>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</si>
  <si>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</si>
  <si>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</si>
  <si>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</si>
  <si>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</si>
  <si>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</si>
  <si>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</si>
  <si>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</si>
  <si>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</si>
  <si>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</si>
  <si>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</si>
  <si>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</si>
  <si>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</si>
  <si>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</si>
  <si>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</si>
  <si>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</si>
  <si>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</si>
  <si>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</si>
  <si>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</si>
  <si>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</si>
  <si>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</si>
  <si>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</si>
  <si>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</si>
  <si>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</si>
  <si>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</si>
  <si>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</si>
  <si>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</si>
  <si>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</si>
  <si>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</si>
  <si>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</si>
  <si>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</si>
  <si>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</si>
  <si>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</si>
  <si>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</si>
  <si>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</si>
  <si>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</si>
  <si>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</si>
  <si>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</si>
  <si>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</si>
  <si>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</si>
  <si>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</si>
  <si>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</si>
  <si>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</si>
  <si>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</si>
  <si>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</si>
  <si>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</si>
  <si>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</si>
  <si>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</si>
  <si>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</si>
  <si>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</si>
  <si>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</si>
  <si>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</si>
  <si>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</si>
  <si>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</si>
  <si>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</si>
  <si>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</si>
  <si>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</si>
  <si>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</si>
  <si>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</si>
  <si>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</si>
  <si>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</si>
  <si>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</si>
  <si>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</si>
  <si>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</si>
  <si>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</si>
  <si>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</si>
  <si>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Приложение № 3</t>
  </si>
  <si>
    <t>процент отчислений в бюджеты поселений (%)</t>
  </si>
  <si>
    <t>000 1 05 010011 01 0000 110</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</si>
  <si>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</si>
  <si>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</si>
  <si>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</si>
  <si>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</si>
  <si>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</si>
  <si>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</si>
  <si>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</si>
  <si>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</si>
  <si>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</si>
  <si>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</si>
  <si>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</si>
  <si>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</si>
  <si>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</si>
  <si>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</si>
  <si>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</si>
  <si>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</si>
  <si>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</si>
  <si>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</si>
  <si>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</si>
  <si>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</si>
  <si>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</si>
  <si>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</si>
  <si>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</si>
  <si>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</si>
  <si>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</si>
  <si>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</si>
  <si>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</si>
  <si>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</si>
  <si>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</si>
  <si>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</si>
  <si>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</si>
  <si>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</si>
  <si>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</si>
  <si>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</si>
  <si>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</si>
  <si>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</si>
  <si>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</si>
  <si>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</si>
  <si>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</si>
  <si>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</si>
  <si>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</si>
  <si>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</si>
  <si>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</si>
  <si>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</si>
  <si>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</si>
  <si>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</si>
  <si>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</si>
  <si>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</si>
  <si>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</si>
  <si>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</si>
  <si>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</si>
  <si>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</si>
  <si>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</si>
  <si>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</si>
  <si>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</si>
  <si>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</si>
  <si>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</si>
  <si>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</si>
  <si>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</si>
  <si>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</si>
  <si>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</si>
  <si>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</si>
  <si>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</si>
  <si>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</si>
  <si>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</si>
  <si>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</si>
  <si>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</si>
  <si>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</si>
  <si>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</si>
  <si>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Доходы   от   возмещения   ущерба   при возникновении страховых случаев</t>
  </si>
  <si>
    <t>000 1 16 23000 00 0000 140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</si>
  <si>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</si>
  <si>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</si>
  <si>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</si>
  <si>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</si>
  <si>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</si>
  <si>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</si>
  <si>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</si>
  <si>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</si>
  <si>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 xml:space="preserve">Невыясненные поступления </t>
  </si>
  <si>
    <t>000 1 17 01000 00 0000 180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</si>
  <si>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</si>
  <si>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</si>
  <si>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</si>
  <si>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</si>
  <si>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</si>
  <si>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</si>
  <si>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</si>
  <si>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</si>
  <si>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</si>
  <si>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</si>
  <si>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</si>
  <si>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</si>
  <si>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</si>
  <si>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</si>
  <si>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</si>
  <si>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</si>
  <si>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</si>
  <si>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</si>
  <si>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</si>
  <si>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</si>
  <si>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</si>
  <si>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</si>
  <si>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</si>
  <si>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</si>
  <si>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</si>
  <si>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</si>
  <si>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</si>
  <si>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</si>
  <si>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</si>
  <si>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</si>
  <si>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</si>
  <si>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</si>
  <si>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</si>
  <si>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</si>
  <si>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</si>
  <si>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</si>
  <si>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</si>
  <si>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</si>
  <si>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</si>
  <si>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</si>
  <si>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</si>
  <si>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</si>
  <si>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</si>
  <si>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</si>
  <si>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</si>
  <si>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</si>
  <si>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</si>
  <si>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</si>
  <si>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</si>
  <si>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</si>
  <si>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</si>
  <si>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</si>
  <si>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</si>
  <si>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</si>
  <si>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</si>
  <si>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</si>
  <si>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</si>
  <si>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</si>
  <si>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</si>
  <si>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</si>
  <si>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</si>
  <si>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</si>
  <si>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</si>
  <si>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</si>
  <si>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</si>
  <si>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</si>
  <si>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</si>
  <si>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</si>
  <si>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</si>
  <si>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</si>
  <si>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</si>
  <si>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</si>
  <si>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 2014 г. № 31</t>
  </si>
  <si>
    <t>от  22.12  2014 г. № 32</t>
  </si>
  <si>
    <t>образования городское поселение Печенга на 2015 год» от 22.12 2014 г. № 31</t>
  </si>
  <si>
    <t xml:space="preserve">                         на 2015 год» от 22.12 2014 г. №31</t>
  </si>
  <si>
    <t>образования городское поселение Печенга на 2015 год» от 22.12. 2014 г. № 31</t>
  </si>
  <si>
    <t>образования городское поселение Печенга на 2015 год» от  22.12 2014 г. № 31</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</si>
  <si>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</si>
  <si>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(перерасчеы, недоимка и задолженность по соответствующему платежу, в том числе по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</si>
  <si>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</si>
  <si>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</si>
  <si>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</si>
  <si>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</si>
  <si>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</si>
  <si>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</si>
  <si>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</si>
  <si>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</si>
  <si>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1 11 05075 13 0000 120</t>
  </si>
  <si>
    <t>Доходы  от  сдачи  в  аренду  имущества, составляющего   казну городских  поселений    (за исключением земельных участков)</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</si>
  <si>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</si>
  <si>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</si>
  <si>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</si>
  <si>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</si>
  <si>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</si>
  <si>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</si>
  <si>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</si>
  <si>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</si>
  <si>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</si>
  <si>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</si>
  <si>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</si>
  <si>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</si>
  <si>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1 13 01995 13 0000 130</t>
  </si>
  <si>
    <t>Прочие доходы от оказания платных услуг (работ) получателями средств  бюджетов городских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</si>
  <si>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</si>
  <si>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</si>
  <si>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</si>
  <si>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1 13 02995 13 0000 130</t>
  </si>
  <si>
    <t>Доходы от продажи квартир, находящихся в собственности городских поселений</t>
  </si>
  <si>
    <t>1 14 01050 13 0000 410</t>
  </si>
  <si>
    <t>1 14 02052 13 0000 410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</si>
  <si>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</si>
  <si>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1 14 02053 13 0000 410</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</si>
  <si>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</si>
  <si>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</si>
  <si>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</si>
  <si>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</si>
  <si>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</si>
  <si>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</si>
  <si>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</si>
  <si>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</si>
  <si>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1 14 06025 13 0000 430</t>
  </si>
  <si>
    <t>Доходы от продажи земельных участков, находящихся в собственности городских поселений ( за исключением земельных участков муниципальных бюджетных и автономных учреждений)</t>
  </si>
  <si>
    <t>1 16 18050 13 0000 140</t>
  </si>
  <si>
    <t>Денежные взыскания (штрафы) за нарушение бюджетного законодательства (в части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</si>
  <si>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</si>
  <si>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</si>
  <si>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</si>
  <si>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</si>
  <si>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</si>
  <si>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</si>
  <si>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</si>
  <si>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</si>
  <si>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1 16 90050 13 0000 140</t>
  </si>
  <si>
    <t>Прочие поступления от денежных взысканий (штрафов) и иных сумм в возмещении ущерба, зачисляемые в бюджеты городских поселений</t>
  </si>
  <si>
    <t>1 17 01050 13 0000 180</t>
  </si>
  <si>
    <t>Невыясненные поступления, зачисляемые бюджеты городских поселений</t>
  </si>
  <si>
    <t>1 17 05050 13 0000 180</t>
  </si>
  <si>
    <t>Прочие неналоговые доходы бюджетов  городских поселений</t>
  </si>
  <si>
    <t xml:space="preserve"> 2 02 01001 13 0000 151</t>
  </si>
  <si>
    <t>Дотации бюджетам  городских поселений на выравнивание бюджетной обеспеченности</t>
  </si>
  <si>
    <t xml:space="preserve"> 2 02 01003 13 0000 151</t>
  </si>
  <si>
    <t>Дотации бюджетам городских поселений на  поддержку мер  по  обеспечению сбалансированности бюджетов</t>
  </si>
  <si>
    <t xml:space="preserve">2 02 01999 13 0000 151 </t>
  </si>
  <si>
    <t>Прочие дотации бюджетам городских поселений</t>
  </si>
  <si>
    <t>2 02 02150 13 0000 151</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</si>
  <si>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</si>
  <si>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 2 02 02999 13 0000 151</t>
  </si>
  <si>
    <t>Прочии субсидии бюджетам городских поселений</t>
  </si>
  <si>
    <t xml:space="preserve">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</si>
  <si>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</si>
  <si>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 2 02 03999 13 0000 151</t>
  </si>
  <si>
    <t xml:space="preserve">Прочие субвенции бюджетам городских поселений                 </t>
  </si>
  <si>
    <t>2 08 05000 13 0000 180</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</si>
  <si>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</si>
  <si>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2 18 05010 13 0000 151   </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</si>
  <si>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</si>
  <si>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2 19 05000 13 0000 151</t>
  </si>
  <si>
    <t xml:space="preserve">Возврат остатков субсидий, субвенций и иных межбюджетных трансфертов, имеющих целевое назначение, прошлых лет бюджетов городских поселений      </t>
  </si>
  <si>
    <t xml:space="preserve">"О внесении изменений в Решение Совета депутатов  </t>
  </si>
  <si>
    <t>Уменьшение прочих остатков денежных средств бюджетов городских поселений</t>
  </si>
  <si>
    <t>01 05 0201 13 0000 610</t>
  </si>
  <si>
    <t xml:space="preserve">Увеличение прочих остатков денежных средств бюджетов городских поселений
</t>
  </si>
  <si>
    <t>01 05 0201 13 0000 510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</si>
  <si>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</si>
  <si>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01 03 0100 13 0000 710</t>
  </si>
  <si>
    <t xml:space="preserve">                                     "О внесении изменений в Решение Совета депутатоа</t>
  </si>
  <si>
    <t>000 1 06 06023 13 0000 110</t>
  </si>
  <si>
    <t>000 1 06 06013 13 0000 110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</si>
  <si>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</si>
  <si>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</si>
  <si>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</si>
  <si>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</si>
  <si>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</si>
  <si>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</si>
  <si>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</si>
  <si>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</si>
  <si>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 внесении изменений в Решение Совета депутатов</t>
  </si>
  <si>
    <t>от 22.12 2014 г. № 31</t>
  </si>
  <si>
    <t xml:space="preserve">"О внесении изменений в Решение Совета депутатов </t>
  </si>
  <si>
    <t>Расходы на обеспечение функций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</si>
  <si>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</si>
  <si>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992 04 00</t>
  </si>
  <si>
    <t>Расходы на содержание главы местной администрации</t>
  </si>
  <si>
    <t>992 04 01</t>
  </si>
  <si>
    <t>Расходы на вылаты по оплате труда главы местной администрации</t>
  </si>
  <si>
    <t>992 04 03</t>
  </si>
  <si>
    <t>Распределение бюджетных ассигнований по целевым статьям, группам видов расходов, разделам и подразделам классификации расходов  бюджета городского поселения Печенга на 2015</t>
  </si>
  <si>
    <t>795 20 08</t>
  </si>
  <si>
    <t>79 5 20 08</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</si>
  <si>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</si>
  <si>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</si>
  <si>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Налог на имущество физических лиц, взимаемый по ставкам, применяемым к объектам налогообложения, расположенным в границах городских поселений
</t>
  </si>
  <si>
    <t>000 1 06 01030 13 0000 110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</si>
  <si>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</si>
  <si>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</si>
  <si>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(по обязательствам, возникшим до 1 января 2006 года), мобилизуемый на территориях городских поселений</t>
  </si>
  <si>
    <t>000 1 09 04053 13 0000 110</t>
  </si>
  <si>
    <t>000 1 11 05010 13 0000 120</t>
  </si>
  <si>
    <t>000 1 11 05013 13 0000 120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</si>
  <si>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</si>
  <si>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000 1 11 05025 13 0000 120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</si>
  <si>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</si>
  <si>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000 1 11 05026 13 0000 120</t>
  </si>
  <si>
    <t>000 1 11 05027 13 0000 120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</si>
  <si>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
</t>
  </si>
  <si>
    <t xml:space="preserve">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</si>
  <si>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000 1 11 05035 13 0000 120</t>
  </si>
  <si>
    <t xml:space="preserve">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
</t>
  </si>
  <si>
    <t>000 1 11 05075 13 0000 120</t>
  </si>
  <si>
    <t xml:space="preserve">Доходы от сдачи в аренду имущества, составляющего казну городских поселений (за исключением земельных участков)
</t>
  </si>
  <si>
    <t>000 1 11 09015 13 0000 120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</si>
  <si>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городскихпоселений</t>
  </si>
  <si>
    <t>000 1 11 09025 13 0000 120</t>
  </si>
  <si>
    <t>000 1 11 09030 13 0000 120</t>
  </si>
  <si>
    <t>000 1 11 09035 13 0000 120</t>
  </si>
  <si>
    <t>000 1 11 09040 13 0000 120</t>
  </si>
  <si>
    <t>000 1 11 09045 13 0000 120</t>
  </si>
  <si>
    <t xml:space="preserve">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</si>
  <si>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000 1 12 05050 13 0000 120</t>
  </si>
  <si>
    <t>Плата за пользование водными объектами, находящимися в собственности городских поселений</t>
  </si>
  <si>
    <t>000 1 13 01995 13 0000 130</t>
  </si>
  <si>
    <t>Прочие доходы от оказания платных услуг (работ) получателями средств  бюджетов городскихпоселений</t>
  </si>
  <si>
    <t>000 1 14 01050 13 0000 410</t>
  </si>
  <si>
    <t>000 1 13 02995 13 0000 130</t>
  </si>
  <si>
    <t>000 1 14 02052 13 0000 410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</si>
  <si>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</si>
  <si>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000 1 14 02053 13 0000 410</t>
  </si>
  <si>
    <t>000 1 14 02052 13 0000 440</t>
  </si>
  <si>
    <t>000 1 14 02053 13 0000 440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</si>
  <si>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</si>
  <si>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000 1 14 03050 13 0000 410</t>
  </si>
  <si>
    <t>000 1 14 03050 13 0000 440</t>
  </si>
  <si>
    <t>000 1 14 04050 13 0000 420</t>
  </si>
  <si>
    <t>Доходы от продажи нематериальных активов, находящихся в собственности городских поселений</t>
  </si>
  <si>
    <t>000 1 14 06025 13 0000 430</t>
  </si>
  <si>
    <t xml:space="preserve">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</si>
  <si>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000 1 14 06033 13 0000 430</t>
  </si>
  <si>
    <t>000 1 14 07030 13 0000 410</t>
  </si>
  <si>
    <t xml:space="preserve">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</si>
  <si>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000 1 16 18050 13 0000 140</t>
  </si>
  <si>
    <t>000 1 16 21050 13 0000 140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</si>
  <si>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городских поселений</t>
  </si>
  <si>
    <t>000 1 16 23051 13 0000 140</t>
  </si>
  <si>
    <t>000 1 16 23052 13 0000 140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</si>
  <si>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
</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</si>
  <si>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
</t>
  </si>
  <si>
    <t>000 1 16 32000 13 0000 140</t>
  </si>
  <si>
    <t>000 1 16 33050 13 0000 140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</si>
  <si>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</si>
  <si>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</si>
  <si>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
</t>
  </si>
  <si>
    <t>000 1 16 37040 13 0000 140</t>
  </si>
  <si>
    <t>000 1 16 90050 13 0000 140</t>
  </si>
  <si>
    <t>000 1 17 01050 13 0000 180</t>
  </si>
  <si>
    <t>Невыясненные поступления , зачисляемые бюджеты городских поселений</t>
  </si>
  <si>
    <t>Прочие неналоговые доходы бюджетов городских поселений</t>
  </si>
  <si>
    <t>000 1 17 05050 13 0000 180</t>
  </si>
  <si>
    <t>Доходы  от  сдачи  в  аренду  имущества, составляющего   казну   городских поселений    (за исключением земельных участков)</t>
  </si>
  <si>
    <t>Прочие доходы от оказания платных услуг (работ) получателями средств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</si>
  <si>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</si>
  <si>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поселений</t>
  </si>
  <si>
    <t>Дотации бюджетам городских поселений на выравнивание бюджетной обеспеченности</t>
  </si>
  <si>
    <t>000 2 02 01001 13 0000 151</t>
  </si>
  <si>
    <t>Прочие субсидии бюджетам городских поселений</t>
  </si>
  <si>
    <t>000 2 02 02150 13 0000 151</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</si>
  <si>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</si>
  <si>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</si>
  <si>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000 2 02 03999 13 0000 151</t>
  </si>
  <si>
    <t>000 1 06 06033 13 0000 110</t>
  </si>
  <si>
    <t xml:space="preserve">Земельный налог с организаций, обладающих земельным участком, расположенным в границах городских поселений </t>
  </si>
  <si>
    <t xml:space="preserve">Земельный налог с физических лиц, обладающих земельным участком, расположенным в границах городских поселений </t>
  </si>
  <si>
    <t>000 1 06 06043 13 0000 110</t>
  </si>
  <si>
    <t>Земельный налог с организаци</t>
  </si>
  <si>
    <t>000 1 06 06033 00 0000 110</t>
  </si>
  <si>
    <t>000 1 06 06043 00 0000 110</t>
  </si>
  <si>
    <t xml:space="preserve">Земельный налог с физических лиц  </t>
  </si>
  <si>
    <t>000 2 02 02999 13 0000 151</t>
  </si>
  <si>
    <t>от 30 января 2015 года № 35</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</si>
  <si>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</si>
  <si>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</si>
  <si>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от    февраля 2015 года № </t>
  </si>
  <si>
    <t xml:space="preserve">от  февраля 2015 года № </t>
  </si>
  <si>
    <t>от __ _________ 2015 года №</t>
  </si>
  <si>
    <t>795 70 75</t>
  </si>
  <si>
    <t>795 00 00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</si>
  <si>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</si>
  <si>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</si>
  <si>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</si>
  <si>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от _ _________________ 2015 года №</t>
  </si>
  <si>
    <t xml:space="preserve">от _______________ 2015 года № </t>
  </si>
  <si>
    <t xml:space="preserve">от  ______________ 2015 года № </t>
  </si>
  <si>
    <t xml:space="preserve">от  _______________ 2015 года №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</si>
</sst>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10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
      <sz val="12"/>
      <color rgb="FF000000"/>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3" borderId="0" applyNumberFormat="0" applyBorder="0" applyAlignment="0" applyProtection="0"/>
  </cellStyleXfs>
  <cellXfs count="580">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3" fillId="0" borderId="0" xfId="58" applyNumberFormat="1" applyFont="1" applyFill="1" applyAlignment="1">
      <alignment horizontal="center" vertical="center"/>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justify" vertical="center" wrapText="1"/>
      <protection/>
    </xf>
    <xf numFmtId="164" fontId="13"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25" fillId="0" borderId="12" xfId="54" applyFont="1" applyBorder="1" applyAlignment="1">
      <alignment horizontal="right"/>
      <protection/>
    </xf>
    <xf numFmtId="0" fontId="4" fillId="0" borderId="11" xfId="54" applyFont="1" applyBorder="1" applyAlignment="1">
      <alignment horizontal="center" vertical="center" wrapText="1"/>
      <protection/>
    </xf>
    <xf numFmtId="0" fontId="9"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6"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7"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26"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6"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7"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21" fillId="0" borderId="0" xfId="54" applyFont="1" applyFill="1" applyAlignment="1">
      <alignment horizontal="center" vertical="center"/>
      <protection/>
    </xf>
    <xf numFmtId="0" fontId="29" fillId="0" borderId="0" xfId="54" applyFont="1" applyAlignment="1">
      <alignment/>
      <protection/>
    </xf>
    <xf numFmtId="0" fontId="21" fillId="0" borderId="0" xfId="54" applyFont="1">
      <alignment/>
      <protection/>
    </xf>
    <xf numFmtId="0" fontId="30" fillId="0" borderId="0" xfId="54" applyFont="1" applyFill="1" applyBorder="1" applyAlignment="1">
      <alignment horizontal="center"/>
      <protection/>
    </xf>
    <xf numFmtId="0" fontId="31" fillId="0" borderId="0" xfId="54" applyFont="1" applyFill="1" applyBorder="1" applyAlignment="1">
      <alignment horizontal="center"/>
      <protection/>
    </xf>
    <xf numFmtId="0" fontId="22" fillId="0" borderId="11" xfId="54" applyFont="1" applyFill="1" applyBorder="1" applyAlignment="1">
      <alignment horizontal="center" vertical="center"/>
      <protection/>
    </xf>
    <xf numFmtId="0" fontId="22" fillId="0" borderId="11" xfId="54" applyFont="1" applyFill="1" applyBorder="1" applyAlignment="1">
      <alignment horizontal="center"/>
      <protection/>
    </xf>
    <xf numFmtId="0" fontId="32" fillId="0" borderId="11" xfId="54" applyFont="1" applyFill="1" applyBorder="1" applyAlignment="1">
      <alignment horizontal="justify" wrapText="1"/>
      <protection/>
    </xf>
    <xf numFmtId="0" fontId="32" fillId="0" borderId="0" xfId="54" applyFont="1" applyFill="1" applyAlignment="1">
      <alignment vertical="center"/>
      <protection/>
    </xf>
    <xf numFmtId="0" fontId="33" fillId="0" borderId="11" xfId="54" applyFont="1" applyFill="1" applyBorder="1" applyAlignment="1">
      <alignment horizontal="left" wrapText="1"/>
      <protection/>
    </xf>
    <xf numFmtId="0" fontId="34" fillId="0" borderId="0" xfId="54" applyFont="1" applyFill="1" applyAlignment="1">
      <alignment vertical="center"/>
      <protection/>
    </xf>
    <xf numFmtId="0" fontId="33" fillId="0" borderId="0" xfId="54" applyFont="1" applyFill="1" applyAlignment="1">
      <alignment vertical="center"/>
      <protection/>
    </xf>
    <xf numFmtId="167" fontId="33" fillId="0" borderId="11" xfId="54" applyNumberFormat="1" applyFont="1" applyFill="1" applyBorder="1" applyAlignment="1">
      <alignment/>
      <protection/>
    </xf>
    <xf numFmtId="0" fontId="36" fillId="0" borderId="0" xfId="54"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32" fillId="35" borderId="11" xfId="54" applyFont="1" applyFill="1" applyBorder="1" applyAlignment="1">
      <alignment horizontal="justify" wrapText="1"/>
      <protection/>
    </xf>
    <xf numFmtId="0" fontId="27" fillId="35" borderId="0" xfId="54" applyFont="1" applyFill="1" applyAlignment="1">
      <alignment vertical="center"/>
      <protection/>
    </xf>
    <xf numFmtId="0" fontId="27" fillId="35" borderId="11" xfId="54" applyFont="1" applyFill="1" applyBorder="1" applyAlignment="1">
      <alignment horizontal="justify" wrapText="1"/>
      <protection/>
    </xf>
    <xf numFmtId="0" fontId="37" fillId="35" borderId="0" xfId="54" applyFont="1" applyFill="1" applyAlignment="1">
      <alignment vertical="center"/>
      <protection/>
    </xf>
    <xf numFmtId="0" fontId="27" fillId="0" borderId="0" xfId="54" applyFont="1" applyFill="1" applyAlignment="1">
      <alignment vertical="center"/>
      <protection/>
    </xf>
    <xf numFmtId="0" fontId="32" fillId="0" borderId="14" xfId="54" applyFont="1" applyFill="1" applyBorder="1" applyAlignment="1">
      <alignment horizontal="justify" vertical="center" wrapText="1"/>
      <protection/>
    </xf>
    <xf numFmtId="0" fontId="32" fillId="0" borderId="15" xfId="54" applyFont="1" applyFill="1" applyBorder="1" applyAlignment="1">
      <alignment horizontal="justify" wrapText="1"/>
      <protection/>
    </xf>
    <xf numFmtId="167" fontId="32" fillId="0" borderId="11" xfId="54" applyNumberFormat="1" applyFont="1" applyFill="1" applyBorder="1" applyAlignment="1">
      <alignment horizontal="center"/>
      <protection/>
    </xf>
    <xf numFmtId="165" fontId="32" fillId="0" borderId="0" xfId="54" applyNumberFormat="1" applyFont="1" applyFill="1" applyAlignment="1">
      <alignment vertical="center"/>
      <protection/>
    </xf>
    <xf numFmtId="49" fontId="21" fillId="0" borderId="0" xfId="54" applyNumberFormat="1" applyFont="1" applyFill="1" applyAlignment="1">
      <alignment horizontal="center" vertical="center"/>
      <protection/>
    </xf>
    <xf numFmtId="0" fontId="38" fillId="0" borderId="0" xfId="54" applyFont="1" applyFill="1" applyAlignment="1">
      <alignment horizontal="left" vertical="center" wrapText="1"/>
      <protection/>
    </xf>
    <xf numFmtId="165" fontId="21" fillId="0" borderId="0" xfId="54" applyNumberFormat="1" applyFont="1" applyFill="1" applyAlignment="1">
      <alignment vertical="center"/>
      <protection/>
    </xf>
    <xf numFmtId="0" fontId="21" fillId="0" borderId="0" xfId="54" applyFont="1" applyFill="1" applyAlignment="1">
      <alignment vertical="center"/>
      <protection/>
    </xf>
    <xf numFmtId="0" fontId="21" fillId="0" borderId="0" xfId="54" applyFont="1" applyFill="1">
      <alignment/>
      <protection/>
    </xf>
    <xf numFmtId="165" fontId="21" fillId="0" borderId="0" xfId="54" applyNumberFormat="1" applyFont="1" applyFill="1">
      <alignment/>
      <protection/>
    </xf>
    <xf numFmtId="0" fontId="38" fillId="0" borderId="0" xfId="54" applyFont="1" applyFill="1" applyAlignment="1">
      <alignment horizontal="left"/>
      <protection/>
    </xf>
    <xf numFmtId="0" fontId="29" fillId="0" borderId="0" xfId="58" applyFont="1" applyBorder="1" applyAlignment="1">
      <alignment horizontal="right" vertical="center"/>
      <protection/>
    </xf>
    <xf numFmtId="0" fontId="23" fillId="0" borderId="0" xfId="56" applyFont="1" applyAlignment="1">
      <alignment horizontal="center" vertical="center"/>
      <protection/>
    </xf>
    <xf numFmtId="0" fontId="13" fillId="0" borderId="0" xfId="56" applyFont="1" applyAlignment="1">
      <alignment horizontal="right"/>
      <protection/>
    </xf>
    <xf numFmtId="0" fontId="23" fillId="0" borderId="0" xfId="56" applyFont="1" applyAlignment="1">
      <alignment horizontal="center" vertical="center" wrapText="1"/>
      <protection/>
    </xf>
    <xf numFmtId="0" fontId="39" fillId="0" borderId="12" xfId="56" applyFont="1" applyBorder="1" applyAlignment="1">
      <alignment horizontal="right" vertical="center"/>
      <protection/>
    </xf>
    <xf numFmtId="0" fontId="39" fillId="0" borderId="0"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3" fillId="0" borderId="11" xfId="56" applyFont="1" applyBorder="1" applyAlignment="1">
      <alignment horizontal="left" vertical="top" wrapText="1"/>
      <protection/>
    </xf>
    <xf numFmtId="49" fontId="23" fillId="0" borderId="11" xfId="56" applyNumberFormat="1" applyFont="1" applyBorder="1" applyAlignment="1">
      <alignment horizontal="center" wrapText="1"/>
      <protection/>
    </xf>
    <xf numFmtId="167" fontId="23" fillId="0" borderId="11" xfId="56" applyNumberFormat="1" applyFont="1" applyBorder="1" applyAlignment="1">
      <alignment horizontal="center" wrapText="1"/>
      <protection/>
    </xf>
    <xf numFmtId="0" fontId="23" fillId="0" borderId="11" xfId="56" applyFont="1" applyBorder="1" applyAlignment="1">
      <alignment horizontal="center" wrapText="1"/>
      <protection/>
    </xf>
    <xf numFmtId="0" fontId="23" fillId="0" borderId="11" xfId="56" applyFont="1" applyBorder="1" applyAlignment="1">
      <alignment horizontal="left" vertical="top" wrapText="1"/>
      <protection/>
    </xf>
    <xf numFmtId="167" fontId="23" fillId="0" borderId="0" xfId="56" applyNumberFormat="1" applyFont="1" applyAlignment="1">
      <alignment horizontal="center" vertical="center" wrapText="1"/>
      <protection/>
    </xf>
    <xf numFmtId="0" fontId="23" fillId="0" borderId="11" xfId="56" applyFont="1" applyBorder="1" applyAlignment="1">
      <alignment horizontal="left" vertical="center" wrapText="1"/>
      <protection/>
    </xf>
    <xf numFmtId="4" fontId="23" fillId="0" borderId="0" xfId="56" applyNumberFormat="1" applyFont="1" applyAlignment="1">
      <alignment horizontal="center" vertical="center" wrapText="1"/>
      <protection/>
    </xf>
    <xf numFmtId="4" fontId="23" fillId="0" borderId="11" xfId="56" applyNumberFormat="1" applyFont="1" applyBorder="1" applyAlignment="1">
      <alignment horizontal="center" wrapText="1"/>
      <protection/>
    </xf>
    <xf numFmtId="49" fontId="23" fillId="0" borderId="0" xfId="56" applyNumberFormat="1" applyFont="1" applyAlignment="1">
      <alignment horizontal="center" vertical="center" wrapText="1"/>
      <protection/>
    </xf>
    <xf numFmtId="167" fontId="23"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4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4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2" xfId="58" applyNumberFormat="1" applyFont="1" applyFill="1" applyBorder="1" applyAlignment="1">
      <alignment horizontal="center" vertical="center"/>
      <protection/>
    </xf>
    <xf numFmtId="1" fontId="13" fillId="0" borderId="16"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4" fontId="17" fillId="0" borderId="11" xfId="58" applyNumberFormat="1" applyFont="1" applyFill="1" applyBorder="1" applyAlignment="1">
      <alignment horizontal="left"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49" fontId="25" fillId="0" borderId="13" xfId="58" applyNumberFormat="1" applyFont="1" applyBorder="1" applyAlignment="1">
      <alignment horizontal="center" vertical="center"/>
      <protection/>
    </xf>
    <xf numFmtId="49" fontId="25" fillId="0" borderId="17" xfId="58" applyNumberFormat="1" applyFont="1" applyBorder="1" applyAlignment="1">
      <alignment horizontal="center" vertical="center"/>
      <protection/>
    </xf>
    <xf numFmtId="164" fontId="18" fillId="0" borderId="18"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18" xfId="58" applyNumberFormat="1" applyFont="1" applyFill="1" applyBorder="1">
      <alignment/>
      <protection/>
    </xf>
    <xf numFmtId="164" fontId="17" fillId="0" borderId="18" xfId="58" applyNumberFormat="1" applyFont="1" applyFill="1" applyBorder="1">
      <alignment/>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4" fontId="14" fillId="0" borderId="11" xfId="55" applyNumberFormat="1" applyFont="1" applyFill="1" applyBorder="1" applyAlignment="1">
      <alignment horizontal="justify" vertical="center" wrapText="1"/>
      <protection/>
    </xf>
    <xf numFmtId="164" fontId="13" fillId="0" borderId="11" xfId="55" applyNumberFormat="1" applyFont="1" applyFill="1" applyBorder="1" applyAlignment="1">
      <alignment horizontal="left"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11" fillId="0" borderId="0" xfId="54" applyNumberFormat="1" applyAlignment="1">
      <alignment horizontal="right" wrapText="1"/>
      <protection/>
    </xf>
    <xf numFmtId="167" fontId="25"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7" fillId="0" borderId="11"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6"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91" fillId="0" borderId="0" xfId="0" applyFont="1" applyFill="1" applyAlignment="1">
      <alignment wrapText="1"/>
    </xf>
    <xf numFmtId="167" fontId="3" fillId="0" borderId="0" xfId="54" applyNumberFormat="1" applyFont="1" applyFill="1" applyAlignment="1">
      <alignment wrapText="1"/>
      <protection/>
    </xf>
    <xf numFmtId="0" fontId="38" fillId="0" borderId="11" xfId="54" applyFont="1" applyFill="1" applyBorder="1" applyAlignment="1">
      <alignment horizontal="justify" wrapText="1"/>
      <protection/>
    </xf>
    <xf numFmtId="167" fontId="27" fillId="0" borderId="11" xfId="54" applyNumberFormat="1" applyFont="1" applyFill="1" applyBorder="1" applyAlignment="1">
      <alignment horizontal="center" vertical="center" wrapText="1"/>
      <protection/>
    </xf>
    <xf numFmtId="0" fontId="35" fillId="0" borderId="0" xfId="54" applyFont="1" applyFill="1" applyAlignment="1">
      <alignment horizontal="justify"/>
      <protection/>
    </xf>
    <xf numFmtId="164" fontId="17" fillId="0" borderId="11" xfId="55" applyNumberFormat="1" applyFont="1" applyFill="1" applyBorder="1" applyAlignment="1">
      <alignment horizontal="left" vertical="center" wrapText="1"/>
      <protection/>
    </xf>
    <xf numFmtId="167" fontId="32" fillId="0" borderId="15" xfId="54" applyNumberFormat="1" applyFont="1" applyFill="1" applyBorder="1" applyAlignment="1">
      <alignment horizontal="center" vertical="center" wrapText="1"/>
      <protection/>
    </xf>
    <xf numFmtId="4" fontId="27" fillId="0" borderId="11" xfId="54" applyNumberFormat="1" applyFont="1" applyFill="1" applyBorder="1" applyAlignment="1">
      <alignment horizontal="center" vertical="center" wrapText="1"/>
      <protection/>
    </xf>
    <xf numFmtId="2" fontId="27" fillId="0"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4" fillId="0" borderId="11" xfId="54" applyFont="1" applyFill="1" applyBorder="1" applyAlignment="1">
      <alignment horizontal="justify" wrapText="1"/>
      <protection/>
    </xf>
    <xf numFmtId="0" fontId="24" fillId="0" borderId="14" xfId="54" applyFont="1" applyFill="1" applyBorder="1" applyAlignment="1">
      <alignment horizontal="justify" wrapText="1"/>
      <protection/>
    </xf>
    <xf numFmtId="0" fontId="92"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4"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6" fillId="0" borderId="11" xfId="54" applyFont="1" applyFill="1" applyBorder="1" applyAlignment="1">
      <alignment vertical="center"/>
      <protection/>
    </xf>
    <xf numFmtId="49" fontId="27" fillId="35" borderId="14"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1"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2" fillId="0" borderId="0" xfId="55" applyFont="1" applyAlignment="1">
      <alignment horizontal="center"/>
      <protection/>
    </xf>
    <xf numFmtId="0" fontId="45" fillId="0" borderId="0" xfId="55" applyFont="1" applyAlignment="1">
      <alignment horizontal="right"/>
      <protection/>
    </xf>
    <xf numFmtId="0" fontId="23"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46" fillId="0" borderId="0" xfId="55" applyFont="1">
      <alignment/>
      <protection/>
    </xf>
    <xf numFmtId="49" fontId="47" fillId="0" borderId="11" xfId="55" applyNumberFormat="1" applyFont="1" applyBorder="1" applyAlignment="1">
      <alignment horizontal="center" vertical="center"/>
      <protection/>
    </xf>
    <xf numFmtId="0" fontId="47" fillId="0" borderId="11" xfId="55" applyFont="1" applyBorder="1" applyAlignment="1">
      <alignment horizontal="center" vertical="center" wrapText="1"/>
      <protection/>
    </xf>
    <xf numFmtId="165" fontId="47" fillId="0" borderId="11" xfId="55" applyNumberFormat="1" applyFont="1" applyBorder="1" applyAlignment="1">
      <alignment horizontal="justify" vertical="center" wrapText="1"/>
      <protection/>
    </xf>
    <xf numFmtId="49" fontId="21" fillId="0" borderId="0" xfId="55" applyNumberFormat="1" applyFont="1" applyAlignment="1">
      <alignment vertical="top"/>
      <protection/>
    </xf>
    <xf numFmtId="0" fontId="21" fillId="0" borderId="0" xfId="55" applyFont="1" applyAlignment="1">
      <alignment horizontal="left" vertical="top" wrapText="1"/>
      <protection/>
    </xf>
    <xf numFmtId="167" fontId="21" fillId="0" borderId="0" xfId="55" applyNumberFormat="1" applyFont="1" applyAlignment="1">
      <alignment horizontal="right"/>
      <protection/>
    </xf>
    <xf numFmtId="0" fontId="21" fillId="0" borderId="0" xfId="55" applyFont="1" applyAlignment="1">
      <alignment horizontal="right"/>
      <protection/>
    </xf>
    <xf numFmtId="167" fontId="21" fillId="0" borderId="0" xfId="55" applyNumberFormat="1" applyFont="1" applyAlignment="1">
      <alignment horizontal="right" vertical="top"/>
      <protection/>
    </xf>
    <xf numFmtId="49" fontId="21" fillId="0" borderId="0" xfId="55" applyNumberFormat="1" applyFont="1">
      <alignment/>
      <protection/>
    </xf>
    <xf numFmtId="0" fontId="21" fillId="0" borderId="0" xfId="55" applyFont="1" applyAlignment="1">
      <alignment horizontal="right" vertical="top"/>
      <protection/>
    </xf>
    <xf numFmtId="0" fontId="21" fillId="0" borderId="0" xfId="55" applyFont="1" applyAlignment="1">
      <alignment horizontal="center" vertical="top"/>
      <protection/>
    </xf>
    <xf numFmtId="0" fontId="13" fillId="0" borderId="0" xfId="58" applyFont="1" applyFill="1">
      <alignment/>
      <protection/>
    </xf>
    <xf numFmtId="0" fontId="9" fillId="0" borderId="0" xfId="55" applyFont="1" applyFill="1" applyBorder="1" applyAlignment="1">
      <alignment horizontal="center" vertical="center" wrapText="1"/>
      <protection/>
    </xf>
    <xf numFmtId="1" fontId="14" fillId="0" borderId="20" xfId="58" applyNumberFormat="1" applyFont="1" applyFill="1" applyBorder="1" applyAlignment="1">
      <alignment horizontal="center" vertical="center"/>
      <protection/>
    </xf>
    <xf numFmtId="1" fontId="14" fillId="0" borderId="21" xfId="58" applyNumberFormat="1" applyFont="1" applyFill="1" applyBorder="1" applyAlignment="1">
      <alignment horizontal="center" vertical="center"/>
      <protection/>
    </xf>
    <xf numFmtId="1" fontId="14" fillId="0" borderId="22"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64" fontId="15" fillId="0" borderId="17"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23"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0" borderId="14" xfId="58" applyNumberFormat="1" applyFont="1" applyFill="1" applyBorder="1" applyAlignment="1">
      <alignment horizontal="justify" vertical="center" wrapText="1"/>
      <protection/>
    </xf>
    <xf numFmtId="0" fontId="93" fillId="0" borderId="0" xfId="0" applyFont="1" applyFill="1" applyBorder="1" applyAlignment="1">
      <alignment horizontal="center" wrapText="1"/>
    </xf>
    <xf numFmtId="49" fontId="93" fillId="0" borderId="11" xfId="0" applyNumberFormat="1" applyFont="1" applyFill="1" applyBorder="1" applyAlignment="1">
      <alignment wrapText="1"/>
    </xf>
    <xf numFmtId="0" fontId="93"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49" fontId="94" fillId="0" borderId="11" xfId="0" applyNumberFormat="1" applyFont="1" applyFill="1" applyBorder="1" applyAlignment="1">
      <alignment wrapText="1"/>
    </xf>
    <xf numFmtId="0" fontId="94" fillId="0" borderId="11" xfId="0" applyFont="1" applyFill="1" applyBorder="1" applyAlignment="1">
      <alignment horizontal="center" wrapText="1"/>
    </xf>
    <xf numFmtId="166" fontId="13" fillId="34" borderId="11" xfId="58" applyNumberFormat="1" applyFont="1" applyFill="1" applyBorder="1" applyAlignment="1">
      <alignment horizontal="center"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2"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48" fillId="0" borderId="11" xfId="58" applyNumberFormat="1" applyFont="1" applyFill="1" applyBorder="1" applyAlignment="1">
      <alignment horizontal="center" vertical="center" wrapText="1"/>
      <protection/>
    </xf>
    <xf numFmtId="164" fontId="48" fillId="0" borderId="0" xfId="58" applyNumberFormat="1" applyFont="1" applyFill="1" applyBorder="1">
      <alignment/>
      <protection/>
    </xf>
    <xf numFmtId="164" fontId="48"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49" fillId="0" borderId="11" xfId="58" applyNumberFormat="1" applyFont="1" applyFill="1" applyBorder="1" applyAlignment="1">
      <alignment horizontal="justify" vertical="center" wrapText="1"/>
      <protection/>
    </xf>
    <xf numFmtId="164" fontId="49"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92" fillId="0" borderId="11" xfId="0" applyFont="1" applyBorder="1" applyAlignment="1">
      <alignment wrapText="1"/>
    </xf>
    <xf numFmtId="49" fontId="27"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9" fillId="0" borderId="0" xfId="54" applyNumberFormat="1" applyFont="1" applyAlignment="1">
      <alignment horizontal="center" vertical="center"/>
      <protection/>
    </xf>
    <xf numFmtId="49" fontId="21" fillId="0" borderId="0" xfId="54" applyNumberFormat="1" applyFont="1" applyAlignment="1">
      <alignment horizontal="center" vertical="center"/>
      <protection/>
    </xf>
    <xf numFmtId="165" fontId="21" fillId="0" borderId="0" xfId="54" applyNumberFormat="1" applyFont="1" applyAlignment="1">
      <alignment horizontal="center" vertical="center"/>
      <protection/>
    </xf>
    <xf numFmtId="2" fontId="21" fillId="0" borderId="0" xfId="54" applyNumberFormat="1" applyFont="1" applyAlignment="1">
      <alignment horizontal="center" vertical="center"/>
      <protection/>
    </xf>
    <xf numFmtId="0" fontId="30" fillId="0" borderId="0" xfId="54" applyFont="1" applyFill="1" applyBorder="1" applyAlignment="1">
      <alignment horizontal="center" vertical="center"/>
      <protection/>
    </xf>
    <xf numFmtId="0" fontId="31" fillId="0" borderId="0" xfId="54" applyNumberFormat="1" applyFont="1" applyFill="1" applyBorder="1" applyAlignment="1">
      <alignment horizontal="center" vertical="center"/>
      <protection/>
    </xf>
    <xf numFmtId="0" fontId="95" fillId="0" borderId="24" xfId="0" applyFont="1" applyFill="1" applyBorder="1" applyAlignment="1">
      <alignment horizontal="center" vertical="center" wrapText="1"/>
    </xf>
    <xf numFmtId="0" fontId="95" fillId="0" borderId="25" xfId="0" applyFont="1" applyFill="1" applyBorder="1" applyAlignment="1">
      <alignment horizontal="center" vertical="center" wrapText="1"/>
    </xf>
    <xf numFmtId="0" fontId="95" fillId="0"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165" fontId="93" fillId="0" borderId="25" xfId="0" applyNumberFormat="1" applyFont="1" applyFill="1" applyBorder="1" applyAlignment="1">
      <alignment horizontal="center" vertical="center" wrapText="1"/>
    </xf>
    <xf numFmtId="2" fontId="96" fillId="0" borderId="26" xfId="0" applyNumberFormat="1" applyFont="1" applyFill="1" applyBorder="1" applyAlignment="1">
      <alignment horizontal="center" vertical="center" wrapText="1"/>
    </xf>
    <xf numFmtId="49" fontId="15" fillId="0" borderId="14" xfId="54" applyNumberFormat="1" applyFont="1" applyFill="1" applyBorder="1" applyAlignment="1">
      <alignment horizontal="center" vertical="center" wrapText="1"/>
      <protection/>
    </xf>
    <xf numFmtId="0" fontId="15" fillId="0" borderId="11" xfId="54" applyNumberFormat="1" applyFont="1" applyFill="1" applyBorder="1" applyAlignment="1">
      <alignment horizontal="center" vertical="center" wrapText="1"/>
      <protection/>
    </xf>
    <xf numFmtId="0" fontId="15" fillId="0" borderId="19"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protection/>
    </xf>
    <xf numFmtId="165" fontId="15" fillId="0" borderId="11" xfId="54" applyNumberFormat="1" applyFont="1" applyFill="1" applyBorder="1" applyAlignment="1">
      <alignment horizontal="center" vertical="center"/>
      <protection/>
    </xf>
    <xf numFmtId="2" fontId="15" fillId="0" borderId="11" xfId="54" applyNumberFormat="1" applyFont="1" applyFill="1" applyBorder="1" applyAlignment="1">
      <alignment horizontal="center" vertical="center"/>
      <protection/>
    </xf>
    <xf numFmtId="170" fontId="32" fillId="0" borderId="0" xfId="54" applyNumberFormat="1" applyFont="1" applyFill="1" applyAlignment="1">
      <alignment vertical="center"/>
      <protection/>
    </xf>
    <xf numFmtId="49" fontId="24" fillId="0" borderId="14"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protection/>
    </xf>
    <xf numFmtId="49" fontId="24"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protection/>
    </xf>
    <xf numFmtId="2" fontId="24" fillId="0" borderId="11" xfId="54" applyNumberFormat="1" applyFont="1" applyFill="1" applyBorder="1" applyAlignment="1">
      <alignment horizontal="center" vertical="center"/>
      <protection/>
    </xf>
    <xf numFmtId="0" fontId="36" fillId="0" borderId="0" xfId="54" applyFont="1" applyFill="1" applyBorder="1" applyAlignment="1">
      <alignment vertical="center"/>
      <protection/>
    </xf>
    <xf numFmtId="0" fontId="36" fillId="0" borderId="13" xfId="54" applyFont="1" applyFill="1" applyBorder="1" applyAlignment="1">
      <alignment vertical="center"/>
      <protection/>
    </xf>
    <xf numFmtId="49" fontId="24" fillId="0" borderId="15" xfId="54" applyNumberFormat="1" applyFont="1" applyFill="1" applyBorder="1" applyAlignment="1">
      <alignment horizontal="center" vertical="center"/>
      <protection/>
    </xf>
    <xf numFmtId="165" fontId="24" fillId="35" borderId="11" xfId="54" applyNumberFormat="1" applyFont="1" applyFill="1" applyBorder="1" applyAlignment="1">
      <alignment horizontal="center" vertical="center"/>
      <protection/>
    </xf>
    <xf numFmtId="2" fontId="24" fillId="35" borderId="11" xfId="54" applyNumberFormat="1" applyFont="1" applyFill="1" applyBorder="1" applyAlignment="1">
      <alignment horizontal="center" vertical="center"/>
      <protection/>
    </xf>
    <xf numFmtId="0" fontId="32" fillId="0" borderId="11" xfId="54" applyFont="1" applyFill="1" applyBorder="1" applyAlignment="1">
      <alignment horizontal="center" vertical="center" wrapText="1"/>
      <protection/>
    </xf>
    <xf numFmtId="0" fontId="15" fillId="0" borderId="11" xfId="54" applyFont="1" applyFill="1" applyBorder="1" applyAlignment="1">
      <alignment horizontal="center" vertical="center" wrapText="1"/>
      <protection/>
    </xf>
    <xf numFmtId="0" fontId="15" fillId="0" borderId="14" xfId="54"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4"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165" fontId="15" fillId="0" borderId="11" xfId="54" applyNumberFormat="1" applyFont="1" applyBorder="1" applyAlignment="1">
      <alignment horizontal="center" vertical="center"/>
      <protection/>
    </xf>
    <xf numFmtId="2" fontId="15"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2" fontId="24" fillId="0" borderId="11" xfId="54" applyNumberFormat="1" applyFont="1" applyBorder="1" applyAlignment="1">
      <alignment horizontal="center" vertical="center"/>
      <protection/>
    </xf>
    <xf numFmtId="165" fontId="15" fillId="0" borderId="11" xfId="54" applyNumberFormat="1" applyFont="1" applyBorder="1" applyAlignment="1">
      <alignment horizontal="center" vertical="center" wrapText="1"/>
      <protection/>
    </xf>
    <xf numFmtId="2" fontId="15" fillId="0" borderId="11" xfId="54" applyNumberFormat="1" applyFont="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36"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50" fillId="0" borderId="19" xfId="54" applyNumberFormat="1" applyFont="1" applyFill="1" applyBorder="1" applyAlignment="1">
      <alignment horizontal="center" vertical="center" wrapText="1"/>
      <protection/>
    </xf>
    <xf numFmtId="49" fontId="50" fillId="0" borderId="11" xfId="54" applyNumberFormat="1" applyFont="1" applyFill="1" applyBorder="1" applyAlignment="1">
      <alignment horizontal="center" vertical="center"/>
      <protection/>
    </xf>
    <xf numFmtId="165" fontId="50" fillId="0" borderId="11" xfId="54" applyNumberFormat="1" applyFont="1" applyFill="1" applyBorder="1" applyAlignment="1">
      <alignment horizontal="center" vertical="center"/>
      <protection/>
    </xf>
    <xf numFmtId="2" fontId="50" fillId="0" borderId="11" xfId="54" applyNumberFormat="1" applyFont="1" applyFill="1" applyBorder="1" applyAlignment="1">
      <alignment horizontal="center" vertical="center"/>
      <protection/>
    </xf>
    <xf numFmtId="0" fontId="24" fillId="0" borderId="14" xfId="54" applyFont="1" applyFill="1" applyBorder="1" applyAlignment="1">
      <alignment horizontal="center" vertical="center" wrapText="1"/>
      <protection/>
    </xf>
    <xf numFmtId="0" fontId="24" fillId="0" borderId="19" xfId="54" applyNumberFormat="1" applyFont="1" applyFill="1" applyBorder="1" applyAlignment="1">
      <alignment horizontal="center" vertical="center" wrapText="1"/>
      <protection/>
    </xf>
    <xf numFmtId="0" fontId="15" fillId="0" borderId="15" xfId="54" applyFont="1" applyFill="1" applyBorder="1" applyAlignment="1">
      <alignment horizontal="center" vertical="center" wrapText="1"/>
      <protection/>
    </xf>
    <xf numFmtId="0" fontId="15" fillId="0" borderId="27" xfId="54" applyNumberFormat="1"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49" fontId="49" fillId="0" borderId="11" xfId="54" applyNumberFormat="1" applyFont="1" applyFill="1" applyBorder="1" applyAlignment="1">
      <alignment horizontal="center" vertical="center"/>
      <protection/>
    </xf>
    <xf numFmtId="2" fontId="49" fillId="0" borderId="11" xfId="54" applyNumberFormat="1" applyFont="1" applyFill="1" applyBorder="1" applyAlignment="1">
      <alignment horizontal="center" vertical="center"/>
      <protection/>
    </xf>
    <xf numFmtId="0" fontId="24" fillId="0" borderId="15" xfId="54" applyFont="1" applyFill="1" applyBorder="1" applyAlignment="1">
      <alignment horizontal="center" vertical="center" wrapText="1"/>
      <protection/>
    </xf>
    <xf numFmtId="0" fontId="24" fillId="0" borderId="27" xfId="54" applyNumberFormat="1" applyFont="1" applyFill="1" applyBorder="1" applyAlignment="1">
      <alignment horizontal="center" vertical="center" wrapText="1"/>
      <protection/>
    </xf>
    <xf numFmtId="0" fontId="97" fillId="0" borderId="0" xfId="0" applyFont="1" applyAlignment="1">
      <alignment horizontal="center" vertical="center" wrapText="1"/>
    </xf>
    <xf numFmtId="0" fontId="92" fillId="0" borderId="0" xfId="0" applyFont="1" applyAlignment="1">
      <alignment horizontal="center" vertical="center" wrapText="1"/>
    </xf>
    <xf numFmtId="0" fontId="97" fillId="0" borderId="11" xfId="0" applyFont="1" applyBorder="1" applyAlignment="1">
      <alignment horizontal="center" vertical="center" wrapText="1"/>
    </xf>
    <xf numFmtId="49" fontId="36" fillId="35" borderId="11" xfId="54" applyNumberFormat="1" applyFont="1" applyFill="1" applyBorder="1" applyAlignment="1">
      <alignment horizontal="center" vertical="center" wrapText="1"/>
      <protection/>
    </xf>
    <xf numFmtId="0" fontId="92" fillId="0" borderId="11" xfId="0" applyFont="1" applyBorder="1" applyAlignment="1">
      <alignment horizontal="center" vertical="center" wrapText="1"/>
    </xf>
    <xf numFmtId="0" fontId="32" fillId="0" borderId="15" xfId="54" applyFont="1" applyFill="1" applyBorder="1" applyAlignment="1">
      <alignment horizontal="center" vertical="center" wrapText="1"/>
      <protection/>
    </xf>
    <xf numFmtId="49" fontId="32" fillId="35" borderId="11" xfId="54" applyNumberFormat="1" applyFont="1" applyFill="1" applyBorder="1" applyAlignment="1">
      <alignment horizontal="center" vertical="center" wrapText="1"/>
      <protection/>
    </xf>
    <xf numFmtId="49" fontId="15" fillId="34" borderId="11" xfId="54" applyNumberFormat="1" applyFont="1" applyFill="1" applyBorder="1" applyAlignment="1">
      <alignment horizontal="center" vertical="center" wrapText="1"/>
      <protection/>
    </xf>
    <xf numFmtId="0" fontId="36" fillId="35" borderId="11" xfId="54" applyFont="1" applyFill="1" applyBorder="1" applyAlignment="1">
      <alignment horizontal="center" vertical="center" wrapText="1"/>
      <protection/>
    </xf>
    <xf numFmtId="49" fontId="50" fillId="34" borderId="11" xfId="54" applyNumberFormat="1" applyFont="1" applyFill="1" applyBorder="1" applyAlignment="1">
      <alignment horizontal="center" vertical="center" wrapText="1"/>
      <protection/>
    </xf>
    <xf numFmtId="0" fontId="27" fillId="35" borderId="11" xfId="54" applyFont="1" applyFill="1" applyBorder="1" applyAlignment="1">
      <alignment horizontal="center" vertical="center" wrapText="1"/>
      <protection/>
    </xf>
    <xf numFmtId="0" fontId="32" fillId="35" borderId="11" xfId="54" applyFont="1" applyFill="1" applyBorder="1" applyAlignment="1">
      <alignment horizontal="center" vertical="center" wrapText="1"/>
      <protection/>
    </xf>
    <xf numFmtId="0" fontId="50" fillId="0" borderId="11" xfId="54" applyNumberFormat="1" applyFont="1" applyFill="1" applyBorder="1" applyAlignment="1">
      <alignment horizontal="center" vertical="center" wrapText="1"/>
      <protection/>
    </xf>
    <xf numFmtId="0" fontId="15" fillId="0" borderId="11" xfId="54" applyFont="1" applyBorder="1" applyAlignment="1">
      <alignment horizontal="center" vertical="center" wrapText="1"/>
      <protection/>
    </xf>
    <xf numFmtId="49" fontId="15" fillId="0" borderId="11" xfId="54" applyNumberFormat="1" applyFont="1" applyBorder="1" applyAlignment="1">
      <alignment horizontal="center" vertical="center" wrapText="1"/>
      <protection/>
    </xf>
    <xf numFmtId="49" fontId="24" fillId="0" borderId="11" xfId="54" applyNumberFormat="1" applyFont="1" applyBorder="1" applyAlignment="1">
      <alignment horizontal="center" vertical="center" wrapText="1"/>
      <protection/>
    </xf>
    <xf numFmtId="0" fontId="50" fillId="0" borderId="11" xfId="54" applyFont="1" applyBorder="1" applyAlignment="1">
      <alignment horizontal="center" vertical="center" wrapText="1"/>
      <protection/>
    </xf>
    <xf numFmtId="49" fontId="50" fillId="0" borderId="11" xfId="54" applyNumberFormat="1" applyFont="1" applyBorder="1" applyAlignment="1">
      <alignment horizontal="center" vertical="center" wrapText="1"/>
      <protection/>
    </xf>
    <xf numFmtId="49" fontId="15" fillId="0" borderId="11" xfId="54" applyNumberFormat="1" applyFont="1" applyBorder="1" applyAlignment="1">
      <alignment horizontal="center" wrapText="1"/>
      <protection/>
    </xf>
    <xf numFmtId="169" fontId="15" fillId="0" borderId="11" xfId="54" applyNumberFormat="1" applyFont="1" applyFill="1" applyBorder="1" applyAlignment="1">
      <alignment horizontal="center" vertical="center"/>
      <protection/>
    </xf>
    <xf numFmtId="0" fontId="50" fillId="0" borderId="11" xfId="54" applyFont="1" applyBorder="1" applyAlignment="1">
      <alignment horizontal="justify" wrapText="1"/>
      <protection/>
    </xf>
    <xf numFmtId="49" fontId="50" fillId="0" borderId="11" xfId="54" applyNumberFormat="1" applyFont="1" applyBorder="1" applyAlignment="1">
      <alignment horizontal="center" wrapText="1"/>
      <protection/>
    </xf>
    <xf numFmtId="0" fontId="24" fillId="0" borderId="11" xfId="54" applyFont="1" applyBorder="1" applyAlignment="1">
      <alignment horizontal="justify" wrapText="1"/>
      <protection/>
    </xf>
    <xf numFmtId="49" fontId="24" fillId="0" borderId="11" xfId="54" applyNumberFormat="1" applyFont="1" applyBorder="1" applyAlignment="1">
      <alignment horizontal="center" wrapText="1"/>
      <protection/>
    </xf>
    <xf numFmtId="49" fontId="24" fillId="0" borderId="19" xfId="54" applyNumberFormat="1" applyFont="1" applyBorder="1" applyAlignment="1">
      <alignment horizontal="center" vertical="center" wrapText="1"/>
      <protection/>
    </xf>
    <xf numFmtId="0" fontId="50" fillId="0" borderId="11" xfId="54" applyNumberFormat="1" applyFont="1" applyFill="1" applyBorder="1" applyAlignment="1">
      <alignment horizontal="center" vertical="center"/>
      <protection/>
    </xf>
    <xf numFmtId="0" fontId="45" fillId="0" borderId="0" xfId="54" applyFont="1" applyFill="1" applyAlignment="1">
      <alignment vertical="center"/>
      <protection/>
    </xf>
    <xf numFmtId="0" fontId="47" fillId="0" borderId="11" xfId="54" applyNumberFormat="1" applyFont="1" applyFill="1" applyBorder="1" applyAlignment="1">
      <alignment horizontal="center" vertical="center"/>
      <protection/>
    </xf>
    <xf numFmtId="49" fontId="47" fillId="0" borderId="11" xfId="54" applyNumberFormat="1" applyFont="1" applyFill="1" applyBorder="1" applyAlignment="1">
      <alignment horizontal="center" vertical="center"/>
      <protection/>
    </xf>
    <xf numFmtId="49" fontId="47" fillId="0" borderId="11" xfId="54" applyNumberFormat="1" applyFont="1" applyBorder="1" applyAlignment="1">
      <alignment horizontal="center" vertical="center"/>
      <protection/>
    </xf>
    <xf numFmtId="165" fontId="47" fillId="0" borderId="11" xfId="54" applyNumberFormat="1" applyFont="1" applyBorder="1" applyAlignment="1">
      <alignment horizontal="center" vertical="center"/>
      <protection/>
    </xf>
    <xf numFmtId="2" fontId="47" fillId="0" borderId="11" xfId="54" applyNumberFormat="1" applyFont="1" applyBorder="1" applyAlignment="1">
      <alignment horizontal="center" vertical="center"/>
      <protection/>
    </xf>
    <xf numFmtId="0" fontId="36" fillId="0" borderId="11" xfId="54" applyNumberFormat="1" applyFont="1" applyFill="1" applyBorder="1" applyAlignment="1">
      <alignment horizontal="center" vertical="center"/>
      <protection/>
    </xf>
    <xf numFmtId="49" fontId="36" fillId="0" borderId="11" xfId="54" applyNumberFormat="1" applyFont="1" applyBorder="1" applyAlignment="1">
      <alignment horizontal="center" vertical="center"/>
      <protection/>
    </xf>
    <xf numFmtId="165" fontId="36" fillId="0" borderId="11" xfId="54" applyNumberFormat="1" applyFont="1" applyBorder="1" applyAlignment="1">
      <alignment horizontal="center" vertical="center"/>
      <protection/>
    </xf>
    <xf numFmtId="0" fontId="45" fillId="0" borderId="0" xfId="54" applyFont="1">
      <alignment/>
      <protection/>
    </xf>
    <xf numFmtId="165" fontId="47"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wrapText="1"/>
      <protection/>
    </xf>
    <xf numFmtId="165" fontId="36" fillId="0" borderId="11" xfId="54" applyNumberFormat="1" applyFont="1" applyFill="1" applyBorder="1" applyAlignment="1">
      <alignment horizontal="center" vertical="center"/>
      <protection/>
    </xf>
    <xf numFmtId="0" fontId="45" fillId="0" borderId="0" xfId="54" applyFont="1" applyFill="1">
      <alignment/>
      <protection/>
    </xf>
    <xf numFmtId="0" fontId="27" fillId="0" borderId="11" xfId="54" applyFont="1" applyFill="1" applyBorder="1" applyAlignment="1">
      <alignment horizontal="center" vertical="center"/>
      <protection/>
    </xf>
    <xf numFmtId="165" fontId="32" fillId="0" borderId="11" xfId="54" applyNumberFormat="1" applyFont="1" applyFill="1" applyBorder="1" applyAlignment="1">
      <alignment horizontal="center" vertical="center"/>
      <protection/>
    </xf>
    <xf numFmtId="49" fontId="50" fillId="0" borderId="11" xfId="54" applyNumberFormat="1" applyFont="1" applyFill="1" applyBorder="1" applyAlignment="1">
      <alignment horizontal="center" vertical="center" wrapText="1"/>
      <protection/>
    </xf>
    <xf numFmtId="165" fontId="24" fillId="0" borderId="11" xfId="54" applyNumberFormat="1" applyFont="1" applyBorder="1" applyAlignment="1">
      <alignment horizontal="center" vertical="center" wrapText="1"/>
      <protection/>
    </xf>
    <xf numFmtId="0" fontId="47" fillId="0" borderId="11" xfId="54" applyFont="1" applyFill="1" applyBorder="1" applyAlignment="1">
      <alignment horizontal="center" vertical="center"/>
      <protection/>
    </xf>
    <xf numFmtId="165" fontId="32" fillId="0" borderId="11" xfId="54" applyNumberFormat="1" applyFont="1" applyBorder="1" applyAlignment="1">
      <alignment horizontal="center" vertical="center"/>
      <protection/>
    </xf>
    <xf numFmtId="165" fontId="27" fillId="0" borderId="11" xfId="54" applyNumberFormat="1" applyFont="1" applyBorder="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NumberFormat="1" applyFont="1" applyFill="1" applyBorder="1" applyAlignment="1">
      <alignment horizontal="center" vertical="center"/>
      <protection/>
    </xf>
    <xf numFmtId="49" fontId="21"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0" fontId="22" fillId="0" borderId="11" xfId="54" applyFont="1" applyFill="1" applyBorder="1" applyAlignment="1">
      <alignment horizontal="left" vertical="center"/>
      <protection/>
    </xf>
    <xf numFmtId="165" fontId="22"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9" fontId="21" fillId="0" borderId="0" xfId="54" applyNumberFormat="1" applyFont="1">
      <alignment/>
      <protection/>
    </xf>
    <xf numFmtId="0" fontId="21" fillId="0" borderId="0" xfId="54" applyFont="1" applyFill="1" applyBorder="1" applyAlignment="1">
      <alignment horizontal="center" vertical="center"/>
      <protection/>
    </xf>
    <xf numFmtId="0" fontId="21" fillId="0" borderId="0" xfId="54" applyNumberFormat="1" applyFont="1" applyFill="1" applyBorder="1" applyAlignment="1">
      <alignment horizontal="center" vertical="center"/>
      <protection/>
    </xf>
    <xf numFmtId="49" fontId="21" fillId="0" borderId="0" xfId="54" applyNumberFormat="1" applyFont="1" applyBorder="1" applyAlignment="1">
      <alignment horizontal="center" vertical="center"/>
      <protection/>
    </xf>
    <xf numFmtId="165" fontId="21" fillId="0" borderId="0" xfId="54" applyNumberFormat="1" applyFont="1" applyBorder="1" applyAlignment="1">
      <alignment horizontal="center" vertical="center"/>
      <protection/>
    </xf>
    <xf numFmtId="2" fontId="21" fillId="0" borderId="0" xfId="54" applyNumberFormat="1" applyFont="1" applyBorder="1" applyAlignment="1">
      <alignment horizontal="center" vertical="center"/>
      <protection/>
    </xf>
    <xf numFmtId="0" fontId="21" fillId="0" borderId="0" xfId="54" applyNumberFormat="1" applyFont="1" applyFill="1" applyAlignment="1">
      <alignment horizontal="center" vertical="center"/>
      <protection/>
    </xf>
    <xf numFmtId="174" fontId="32" fillId="0" borderId="0" xfId="54" applyNumberFormat="1"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91" fillId="0" borderId="0" xfId="0" applyNumberFormat="1" applyFont="1" applyAlignment="1">
      <alignment wrapText="1"/>
    </xf>
    <xf numFmtId="0" fontId="98" fillId="0" borderId="0" xfId="0" applyFont="1" applyAlignment="1">
      <alignment wrapText="1"/>
    </xf>
    <xf numFmtId="0" fontId="94" fillId="0" borderId="11" xfId="0" applyNumberFormat="1" applyFont="1" applyFill="1" applyBorder="1" applyAlignment="1">
      <alignment wrapText="1"/>
    </xf>
    <xf numFmtId="0" fontId="99" fillId="0" borderId="28" xfId="0" applyFont="1" applyBorder="1" applyAlignment="1">
      <alignment horizontal="justify" vertical="top" wrapText="1"/>
    </xf>
    <xf numFmtId="164" fontId="18" fillId="0" borderId="11" xfId="58" applyNumberFormat="1" applyFont="1" applyFill="1" applyBorder="1" applyAlignment="1">
      <alignment horizontal="left" vertical="center" wrapText="1"/>
      <protection/>
    </xf>
    <xf numFmtId="4" fontId="16" fillId="0" borderId="11" xfId="58" applyNumberFormat="1" applyFont="1" applyFill="1" applyBorder="1" applyAlignment="1">
      <alignment horizontal="center" vertical="center"/>
      <protection/>
    </xf>
    <xf numFmtId="4" fontId="42"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wrapText="1"/>
      <protection/>
    </xf>
    <xf numFmtId="4" fontId="13"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wrapText="1"/>
      <protection/>
    </xf>
    <xf numFmtId="4" fontId="18" fillId="0" borderId="11" xfId="58" applyNumberFormat="1" applyFont="1" applyFill="1" applyBorder="1" applyAlignment="1">
      <alignment horizontal="center" vertical="center" wrapText="1"/>
      <protection/>
    </xf>
    <xf numFmtId="4" fontId="14" fillId="0" borderId="11" xfId="58" applyNumberFormat="1" applyFont="1" applyFill="1" applyBorder="1" applyAlignment="1">
      <alignment horizontal="center" vertical="center"/>
      <protection/>
    </xf>
    <xf numFmtId="4" fontId="19"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8"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protection/>
    </xf>
    <xf numFmtId="4" fontId="17" fillId="0" borderId="11" xfId="58" applyNumberFormat="1" applyFont="1" applyFill="1" applyBorder="1" applyAlignment="1">
      <alignment horizontal="center"/>
      <protection/>
    </xf>
    <xf numFmtId="4" fontId="13" fillId="0" borderId="0" xfId="58" applyNumberFormat="1" applyFont="1" applyFill="1" applyAlignment="1">
      <alignment horizontal="center"/>
      <protection/>
    </xf>
    <xf numFmtId="4" fontId="13" fillId="0" borderId="11" xfId="58" applyNumberFormat="1" applyFont="1" applyFill="1" applyBorder="1" applyAlignment="1">
      <alignment horizontal="center"/>
      <protection/>
    </xf>
    <xf numFmtId="4" fontId="13" fillId="0" borderId="0" xfId="58" applyNumberFormat="1" applyFont="1" applyFill="1">
      <alignment/>
      <protection/>
    </xf>
    <xf numFmtId="167" fontId="4" fillId="0" borderId="11" xfId="69" applyNumberFormat="1" applyFont="1" applyBorder="1" applyAlignment="1">
      <alignment wrapText="1"/>
    </xf>
    <xf numFmtId="49" fontId="3" fillId="35" borderId="11" xfId="54" applyNumberFormat="1" applyFont="1" applyFill="1" applyBorder="1" applyAlignment="1">
      <alignment horizontal="center" wrapText="1"/>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2" fillId="0" borderId="0" xfId="55" applyFont="1" applyAlignment="1">
      <alignment horizontal="center"/>
      <protection/>
    </xf>
    <xf numFmtId="0" fontId="46" fillId="0" borderId="11" xfId="55" applyFont="1" applyBorder="1" applyAlignment="1">
      <alignment horizontal="center" vertical="center" wrapText="1"/>
      <protection/>
    </xf>
    <xf numFmtId="0" fontId="24" fillId="0" borderId="0" xfId="58" applyFont="1" applyAlignment="1">
      <alignment horizont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4" fillId="0" borderId="0" xfId="58" applyFont="1" applyFill="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34" xfId="58" applyNumberFormat="1" applyFont="1" applyFill="1" applyBorder="1" applyAlignment="1">
      <alignment horizontal="center" vertical="center" wrapText="1"/>
      <protection/>
    </xf>
    <xf numFmtId="164" fontId="14" fillId="0" borderId="35" xfId="55" applyNumberFormat="1" applyFont="1" applyFill="1" applyBorder="1" applyAlignment="1">
      <alignment horizontal="center" vertical="center" wrapText="1"/>
      <protection/>
    </xf>
    <xf numFmtId="164" fontId="14" fillId="0" borderId="23" xfId="55" applyNumberFormat="1" applyFont="1" applyFill="1" applyBorder="1" applyAlignment="1">
      <alignment horizontal="center" vertical="center" wrapText="1"/>
      <protection/>
    </xf>
    <xf numFmtId="164" fontId="14" fillId="0" borderId="36" xfId="55" applyNumberFormat="1" applyFont="1" applyFill="1" applyBorder="1" applyAlignment="1">
      <alignment horizontal="center" vertical="center" wrapText="1"/>
      <protection/>
    </xf>
    <xf numFmtId="0" fontId="3" fillId="0" borderId="0" xfId="58" applyFont="1" applyBorder="1" applyAlignment="1">
      <alignment horizontal="center" vertical="center" wrapText="1"/>
      <protection/>
    </xf>
    <xf numFmtId="0" fontId="3" fillId="0" borderId="0" xfId="55" applyAlignment="1">
      <alignment horizontal="center" vertic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3" fillId="0" borderId="0" xfId="55" applyFont="1" applyAlignment="1">
      <alignment horizontal="right"/>
      <protection/>
    </xf>
    <xf numFmtId="0" fontId="14" fillId="0" borderId="0" xfId="55" applyFont="1" applyAlignment="1">
      <alignment horizontal="right" vertical="center"/>
      <protection/>
    </xf>
    <xf numFmtId="0" fontId="14" fillId="0" borderId="0" xfId="55" applyFont="1" applyAlignment="1">
      <alignment horizontal="center"/>
      <protection/>
    </xf>
    <xf numFmtId="0" fontId="3" fillId="0" borderId="0" xfId="55" applyAlignment="1">
      <alignment horizontal="center"/>
      <protection/>
    </xf>
    <xf numFmtId="0" fontId="23" fillId="0" borderId="11"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13" fillId="0" borderId="0" xfId="56" applyFont="1" applyAlignment="1">
      <alignment horizontal="right" wrapText="1"/>
      <protection/>
    </xf>
    <xf numFmtId="0" fontId="3" fillId="0" borderId="0" xfId="56" applyAlignment="1">
      <alignment wrapText="1"/>
      <protection/>
    </xf>
    <xf numFmtId="0" fontId="14" fillId="0" borderId="0" xfId="56" applyFont="1" applyAlignment="1">
      <alignment horizontal="right" vertical="center"/>
      <protection/>
    </xf>
    <xf numFmtId="0" fontId="14" fillId="0" borderId="0" xfId="56" applyFont="1" applyAlignment="1">
      <alignment/>
      <protection/>
    </xf>
    <xf numFmtId="0" fontId="22" fillId="0" borderId="0" xfId="56" applyFont="1" applyAlignment="1">
      <alignment horizontal="center" vertical="center" wrapText="1"/>
      <protection/>
    </xf>
    <xf numFmtId="0" fontId="3" fillId="0" borderId="0" xfId="54" applyFont="1" applyAlignment="1">
      <alignment horizontal="right" vertical="center" wrapText="1"/>
      <protection/>
    </xf>
    <xf numFmtId="0" fontId="11" fillId="0" borderId="0" xfId="54" applyAlignment="1">
      <alignment horizontal="right" vertical="center" wrapText="1"/>
      <protection/>
    </xf>
    <xf numFmtId="0" fontId="4" fillId="0" borderId="0" xfId="54" applyFont="1" applyAlignment="1">
      <alignment horizontal="center" wrapText="1"/>
      <protection/>
    </xf>
    <xf numFmtId="0" fontId="26"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3" fillId="0" borderId="0" xfId="54" applyFont="1" applyFill="1" applyAlignment="1">
      <alignment horizont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49" fontId="3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49" fontId="27" fillId="34" borderId="11" xfId="54" applyNumberFormat="1" applyFont="1" applyFill="1" applyBorder="1" applyAlignment="1">
      <alignment horizontal="center" vertical="top" wrapText="1"/>
      <protection/>
    </xf>
    <xf numFmtId="167" fontId="27" fillId="0" borderId="11" xfId="54" applyNumberFormat="1" applyFont="1" applyFill="1" applyBorder="1" applyAlignment="1">
      <alignment horizontal="center" vertical="top" wrapText="1"/>
      <protection/>
    </xf>
    <xf numFmtId="167" fontId="32" fillId="0" borderId="11" xfId="54" applyNumberFormat="1" applyFont="1" applyFill="1" applyBorder="1" applyAlignment="1">
      <alignment horizontal="center" vertical="top" wrapText="1"/>
      <protection/>
    </xf>
    <xf numFmtId="49" fontId="27" fillId="35" borderId="14" xfId="54" applyNumberFormat="1" applyFont="1" applyFill="1" applyBorder="1" applyAlignment="1">
      <alignment horizontal="center" vertical="center" wrapText="1"/>
      <protection/>
    </xf>
    <xf numFmtId="49" fontId="27" fillId="35" borderId="15" xfId="54" applyNumberFormat="1" applyFont="1" applyFill="1" applyBorder="1" applyAlignment="1">
      <alignment horizontal="center" vertical="center" wrapText="1"/>
      <protection/>
    </xf>
    <xf numFmtId="167" fontId="32" fillId="0" borderId="14" xfId="54" applyNumberFormat="1" applyFont="1" applyFill="1" applyBorder="1" applyAlignment="1">
      <alignment horizontal="center" vertical="center" wrapText="1"/>
      <protection/>
    </xf>
    <xf numFmtId="167" fontId="32" fillId="0" borderId="15"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0" borderId="11" xfId="54" applyNumberFormat="1" applyFont="1" applyFill="1" applyBorder="1" applyAlignment="1">
      <alignment horizontal="center" vertical="center" wrapText="1"/>
      <protection/>
    </xf>
    <xf numFmtId="0" fontId="11" fillId="0" borderId="11" xfId="54" applyBorder="1" applyAlignment="1">
      <alignment wrapText="1"/>
      <protection/>
    </xf>
    <xf numFmtId="167" fontId="26" fillId="0" borderId="11" xfId="54" applyNumberFormat="1" applyFont="1" applyFill="1" applyBorder="1" applyAlignment="1">
      <alignment wrapText="1"/>
      <protection/>
    </xf>
    <xf numFmtId="0" fontId="11" fillId="0" borderId="11" xfId="54" applyFont="1" applyBorder="1" applyAlignment="1">
      <alignment vertical="center" wrapText="1"/>
      <protection/>
    </xf>
    <xf numFmtId="167" fontId="26" fillId="0" borderId="11" xfId="54" applyNumberFormat="1" applyFont="1" applyFill="1" applyBorder="1" applyAlignment="1">
      <alignment vertical="center" wrapText="1"/>
      <protection/>
    </xf>
    <xf numFmtId="0" fontId="21" fillId="0" borderId="0" xfId="54" applyFont="1" applyFill="1" applyAlignment="1">
      <alignment horizontal="center" vertical="center" wrapText="1"/>
      <protection/>
    </xf>
    <xf numFmtId="0" fontId="0" fillId="0" borderId="0" xfId="0" applyAlignment="1">
      <alignment wrapText="1"/>
    </xf>
    <xf numFmtId="0" fontId="22" fillId="0" borderId="0" xfId="54" applyFont="1" applyFill="1" applyAlignment="1">
      <alignment horizontal="center" wrapText="1"/>
      <protection/>
    </xf>
    <xf numFmtId="0" fontId="30" fillId="0" borderId="0" xfId="54" applyFont="1" applyFill="1" applyBorder="1" applyAlignment="1">
      <alignment horizontal="center"/>
      <protection/>
    </xf>
    <xf numFmtId="167" fontId="32" fillId="0" borderId="14" xfId="54" applyNumberFormat="1" applyFont="1" applyFill="1" applyBorder="1" applyAlignment="1">
      <alignment horizontal="center" vertical="center"/>
      <protection/>
    </xf>
    <xf numFmtId="167" fontId="32" fillId="0" borderId="15" xfId="54" applyNumberFormat="1" applyFont="1" applyFill="1" applyBorder="1" applyAlignment="1">
      <alignment horizontal="center" vertical="center"/>
      <protection/>
    </xf>
    <xf numFmtId="0" fontId="14" fillId="0" borderId="0" xfId="58" applyFont="1" applyBorder="1" applyAlignment="1">
      <alignment horizontal="right" vertical="center" wrapText="1"/>
      <protection/>
    </xf>
    <xf numFmtId="0" fontId="26"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0" fontId="30" fillId="0" borderId="0" xfId="54"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26" fillId="0" borderId="0" xfId="54" applyFont="1" applyAlignment="1">
      <alignment horizontal="center" vertical="center" wrapText="1"/>
      <protection/>
    </xf>
    <xf numFmtId="0" fontId="13" fillId="0" borderId="0" xfId="58" applyFont="1" applyBorder="1" applyAlignment="1">
      <alignment horizontal="center" vertical="center" wrapText="1"/>
      <protection/>
    </xf>
    <xf numFmtId="0" fontId="11" fillId="0" borderId="0" xfId="54" applyFont="1" applyAlignment="1">
      <alignment horizontal="center" vertical="center" wrapText="1"/>
      <protection/>
    </xf>
    <xf numFmtId="0" fontId="0" fillId="0" borderId="0" xfId="0" applyAlignment="1">
      <alignment horizontal="center" vertical="center" wrapText="1"/>
    </xf>
    <xf numFmtId="0" fontId="22" fillId="0" borderId="0" xfId="54" applyFont="1" applyFill="1" applyAlignment="1">
      <alignment horizontal="center" vertical="center" wrapText="1"/>
      <protection/>
    </xf>
    <xf numFmtId="165" fontId="21" fillId="0" borderId="0" xfId="54" applyNumberFormat="1" applyFont="1" applyAlignment="1">
      <alignment horizontal="center" vertical="center"/>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F10" sqref="F10"/>
    </sheetView>
  </sheetViews>
  <sheetFormatPr defaultColWidth="9.140625" defaultRowHeight="15"/>
  <cols>
    <col min="1" max="1" width="62.140625" style="113" customWidth="1"/>
    <col min="2" max="2" width="11.7109375" style="113" customWidth="1"/>
    <col min="3" max="3" width="8.28125" style="469" customWidth="1"/>
    <col min="4" max="4" width="10.421875" style="349" customWidth="1"/>
    <col min="5" max="5" width="9.57421875" style="349" customWidth="1"/>
    <col min="6" max="6" width="15.57421875" style="350" bestFit="1" customWidth="1"/>
    <col min="7" max="7" width="14.28125" style="351" bestFit="1" customWidth="1"/>
    <col min="8" max="8" width="16.140625" style="115" bestFit="1" customWidth="1"/>
    <col min="9" max="9" width="13.140625" style="115" bestFit="1" customWidth="1"/>
    <col min="10" max="16384" width="9.140625" style="115" customWidth="1"/>
  </cols>
  <sheetData>
    <row r="1" spans="2:4" ht="15.75">
      <c r="B1" s="573"/>
      <c r="C1" s="574"/>
      <c r="D1" s="348"/>
    </row>
    <row r="2" spans="2:7" ht="11.25" customHeight="1">
      <c r="B2" s="575"/>
      <c r="C2" s="576"/>
      <c r="D2" s="573" t="s">
        <v>509</v>
      </c>
      <c r="E2" s="573"/>
      <c r="F2" s="573"/>
      <c r="G2" s="573"/>
    </row>
    <row r="3" spans="2:7" ht="11.25" customHeight="1">
      <c r="B3" s="575" t="s">
        <v>151</v>
      </c>
      <c r="C3" s="575"/>
      <c r="D3" s="575"/>
      <c r="E3" s="575"/>
      <c r="F3" s="575"/>
      <c r="G3" s="575"/>
    </row>
    <row r="4" spans="2:7" ht="15.75" customHeight="1">
      <c r="B4" s="575" t="s">
        <v>660</v>
      </c>
      <c r="C4" s="575"/>
      <c r="D4" s="575"/>
      <c r="E4" s="575"/>
      <c r="F4" s="575"/>
      <c r="G4" s="575"/>
    </row>
    <row r="5" spans="2:7" ht="22.5" customHeight="1">
      <c r="B5" s="575" t="s">
        <v>709</v>
      </c>
      <c r="C5" s="575"/>
      <c r="D5" s="575"/>
      <c r="E5" s="575"/>
      <c r="F5" s="575"/>
      <c r="G5" s="575"/>
    </row>
    <row r="6" spans="1:7" ht="20.25" customHeight="1">
      <c r="A6" s="562"/>
      <c r="B6" s="577"/>
      <c r="C6" s="577"/>
      <c r="D6" s="348"/>
      <c r="F6" s="579" t="s">
        <v>914</v>
      </c>
      <c r="G6" s="579"/>
    </row>
    <row r="7" spans="1:6" ht="50.25" customHeight="1">
      <c r="A7" s="578" t="s">
        <v>819</v>
      </c>
      <c r="B7" s="578"/>
      <c r="C7" s="578"/>
      <c r="D7" s="578"/>
      <c r="E7" s="578"/>
      <c r="F7" s="578"/>
    </row>
    <row r="8" spans="1:3" ht="12" customHeight="1">
      <c r="A8" s="572"/>
      <c r="B8" s="572"/>
      <c r="C8" s="572"/>
    </row>
    <row r="9" spans="1:3" ht="12.75" customHeight="1">
      <c r="A9" s="352"/>
      <c r="B9" s="352"/>
      <c r="C9" s="353" t="s">
        <v>257</v>
      </c>
    </row>
    <row r="10" spans="1:7" ht="45">
      <c r="A10" s="354" t="s">
        <v>179</v>
      </c>
      <c r="B10" s="355" t="s">
        <v>695</v>
      </c>
      <c r="C10" s="356" t="s">
        <v>696</v>
      </c>
      <c r="D10" s="357" t="s">
        <v>697</v>
      </c>
      <c r="E10" s="357" t="s">
        <v>698</v>
      </c>
      <c r="F10" s="358" t="s">
        <v>260</v>
      </c>
      <c r="G10" s="359" t="s">
        <v>699</v>
      </c>
    </row>
    <row r="11" spans="1:9" s="121" customFormat="1" ht="66" customHeight="1">
      <c r="A11" s="360" t="s">
        <v>639</v>
      </c>
      <c r="B11" s="361" t="s">
        <v>57</v>
      </c>
      <c r="C11" s="362"/>
      <c r="D11" s="363"/>
      <c r="E11" s="363"/>
      <c r="F11" s="364">
        <v>964</v>
      </c>
      <c r="G11" s="365">
        <v>0</v>
      </c>
      <c r="I11" s="366">
        <f>F11+F15+F18+F22+F26+F30+F38+F60+F88+F95+F118</f>
        <v>40843.255450000004</v>
      </c>
    </row>
    <row r="12" spans="1:24" s="247" customFormat="1" ht="49.5" customHeight="1">
      <c r="A12" s="367" t="s">
        <v>639</v>
      </c>
      <c r="B12" s="368" t="s">
        <v>57</v>
      </c>
      <c r="C12" s="369">
        <v>200</v>
      </c>
      <c r="D12" s="370">
        <v>12</v>
      </c>
      <c r="E12" s="370"/>
      <c r="F12" s="371">
        <v>964</v>
      </c>
      <c r="G12" s="372">
        <v>0</v>
      </c>
      <c r="H12" s="373"/>
      <c r="I12" s="373"/>
      <c r="J12" s="373"/>
      <c r="K12" s="373"/>
      <c r="L12" s="373"/>
      <c r="M12" s="373"/>
      <c r="N12" s="373"/>
      <c r="O12" s="373"/>
      <c r="P12" s="373"/>
      <c r="Q12" s="373"/>
      <c r="R12" s="373"/>
      <c r="S12" s="373"/>
      <c r="T12" s="373"/>
      <c r="U12" s="373"/>
      <c r="V12" s="373"/>
      <c r="W12" s="373"/>
      <c r="X12" s="374"/>
    </row>
    <row r="13" spans="1:7" s="129" customFormat="1" ht="43.5" customHeight="1">
      <c r="A13" s="367" t="s">
        <v>639</v>
      </c>
      <c r="B13" s="368" t="s">
        <v>57</v>
      </c>
      <c r="C13" s="369">
        <v>200</v>
      </c>
      <c r="D13" s="370">
        <v>12</v>
      </c>
      <c r="E13" s="375" t="s">
        <v>30</v>
      </c>
      <c r="F13" s="376">
        <v>884</v>
      </c>
      <c r="G13" s="377">
        <v>0</v>
      </c>
    </row>
    <row r="14" spans="1:7" s="131" customFormat="1" ht="47.25" customHeight="1">
      <c r="A14" s="367" t="s">
        <v>639</v>
      </c>
      <c r="B14" s="368" t="s">
        <v>57</v>
      </c>
      <c r="C14" s="369">
        <v>200</v>
      </c>
      <c r="D14" s="370">
        <v>12</v>
      </c>
      <c r="E14" s="370" t="s">
        <v>49</v>
      </c>
      <c r="F14" s="376">
        <v>80</v>
      </c>
      <c r="G14" s="377">
        <v>0</v>
      </c>
    </row>
    <row r="15" spans="1:7" s="126" customFormat="1" ht="51.75" customHeight="1">
      <c r="A15" s="378" t="s">
        <v>636</v>
      </c>
      <c r="B15" s="379" t="s">
        <v>58</v>
      </c>
      <c r="C15" s="380"/>
      <c r="D15" s="363"/>
      <c r="E15" s="363"/>
      <c r="F15" s="364">
        <v>850</v>
      </c>
      <c r="G15" s="365">
        <v>0</v>
      </c>
    </row>
    <row r="16" spans="1:7" s="126" customFormat="1" ht="51.75" customHeight="1">
      <c r="A16" s="381" t="s">
        <v>636</v>
      </c>
      <c r="B16" s="382" t="s">
        <v>58</v>
      </c>
      <c r="C16" s="383">
        <v>200</v>
      </c>
      <c r="D16" s="370" t="s">
        <v>81</v>
      </c>
      <c r="E16" s="370"/>
      <c r="F16" s="371">
        <v>850</v>
      </c>
      <c r="G16" s="372">
        <v>0</v>
      </c>
    </row>
    <row r="17" spans="1:7" s="124" customFormat="1" ht="47.25" customHeight="1">
      <c r="A17" s="381" t="s">
        <v>636</v>
      </c>
      <c r="B17" s="382" t="s">
        <v>58</v>
      </c>
      <c r="C17" s="383">
        <v>200</v>
      </c>
      <c r="D17" s="370" t="s">
        <v>81</v>
      </c>
      <c r="E17" s="370" t="s">
        <v>81</v>
      </c>
      <c r="F17" s="371">
        <v>850</v>
      </c>
      <c r="G17" s="372">
        <v>0</v>
      </c>
    </row>
    <row r="18" spans="1:7" s="126" customFormat="1" ht="61.5" customHeight="1">
      <c r="A18" s="378" t="s">
        <v>640</v>
      </c>
      <c r="B18" s="384" t="s">
        <v>71</v>
      </c>
      <c r="C18" s="361"/>
      <c r="D18" s="363"/>
      <c r="E18" s="363"/>
      <c r="F18" s="364">
        <f>F19</f>
        <v>4260.6</v>
      </c>
      <c r="G18" s="365">
        <v>0</v>
      </c>
    </row>
    <row r="19" spans="1:7" s="126" customFormat="1" ht="30.75" customHeight="1">
      <c r="A19" s="381" t="s">
        <v>640</v>
      </c>
      <c r="B19" s="385" t="s">
        <v>71</v>
      </c>
      <c r="C19" s="368" t="s">
        <v>44</v>
      </c>
      <c r="D19" s="370"/>
      <c r="E19" s="370"/>
      <c r="F19" s="371">
        <f>4260+0.6</f>
        <v>4260.6</v>
      </c>
      <c r="G19" s="372">
        <v>0</v>
      </c>
    </row>
    <row r="20" spans="1:7" s="126" customFormat="1" ht="61.5" customHeight="1">
      <c r="A20" s="385" t="s">
        <v>640</v>
      </c>
      <c r="B20" s="385" t="s">
        <v>71</v>
      </c>
      <c r="C20" s="368">
        <v>200</v>
      </c>
      <c r="D20" s="370" t="s">
        <v>25</v>
      </c>
      <c r="E20" s="370"/>
      <c r="F20" s="371">
        <f>4260+0.6</f>
        <v>4260.6</v>
      </c>
      <c r="G20" s="372">
        <v>0</v>
      </c>
    </row>
    <row r="21" spans="1:7" s="124" customFormat="1" ht="37.5" customHeight="1">
      <c r="A21" s="385" t="s">
        <v>640</v>
      </c>
      <c r="B21" s="385" t="s">
        <v>71</v>
      </c>
      <c r="C21" s="368">
        <v>200</v>
      </c>
      <c r="D21" s="370" t="s">
        <v>25</v>
      </c>
      <c r="E21" s="370" t="s">
        <v>54</v>
      </c>
      <c r="F21" s="371">
        <f>4260+0.6</f>
        <v>4260.6</v>
      </c>
      <c r="G21" s="372">
        <v>0</v>
      </c>
    </row>
    <row r="22" spans="1:7" ht="64.5" customHeight="1">
      <c r="A22" s="378" t="s">
        <v>638</v>
      </c>
      <c r="B22" s="384" t="s">
        <v>67</v>
      </c>
      <c r="C22" s="384"/>
      <c r="D22" s="384"/>
      <c r="E22" s="384"/>
      <c r="F22" s="386">
        <v>3350</v>
      </c>
      <c r="G22" s="387">
        <v>0</v>
      </c>
    </row>
    <row r="23" spans="1:7" ht="45">
      <c r="A23" s="381" t="s">
        <v>638</v>
      </c>
      <c r="B23" s="385" t="s">
        <v>67</v>
      </c>
      <c r="C23" s="385" t="s">
        <v>44</v>
      </c>
      <c r="D23" s="385"/>
      <c r="E23" s="385"/>
      <c r="F23" s="388">
        <v>3350</v>
      </c>
      <c r="G23" s="389">
        <v>0</v>
      </c>
    </row>
    <row r="24" spans="1:7" s="124" customFormat="1" ht="49.5" customHeight="1">
      <c r="A24" s="381" t="s">
        <v>638</v>
      </c>
      <c r="B24" s="385" t="s">
        <v>67</v>
      </c>
      <c r="C24" s="385" t="s">
        <v>44</v>
      </c>
      <c r="D24" s="385" t="s">
        <v>85</v>
      </c>
      <c r="E24" s="385"/>
      <c r="F24" s="388">
        <v>3350</v>
      </c>
      <c r="G24" s="372">
        <v>0</v>
      </c>
    </row>
    <row r="25" spans="1:7" s="124" customFormat="1" ht="51.75" customHeight="1">
      <c r="A25" s="381" t="s">
        <v>638</v>
      </c>
      <c r="B25" s="385" t="s">
        <v>67</v>
      </c>
      <c r="C25" s="385" t="s">
        <v>44</v>
      </c>
      <c r="D25" s="385" t="s">
        <v>85</v>
      </c>
      <c r="E25" s="385" t="s">
        <v>49</v>
      </c>
      <c r="F25" s="388">
        <v>3350</v>
      </c>
      <c r="G25" s="372">
        <v>0</v>
      </c>
    </row>
    <row r="26" spans="1:256" s="124" customFormat="1" ht="48.75" customHeight="1">
      <c r="A26" s="378" t="s">
        <v>637</v>
      </c>
      <c r="B26" s="384" t="s">
        <v>59</v>
      </c>
      <c r="C26" s="384"/>
      <c r="D26" s="384"/>
      <c r="E26" s="384"/>
      <c r="F26" s="390">
        <v>500</v>
      </c>
      <c r="G26" s="391">
        <v>0</v>
      </c>
      <c r="H26" s="243"/>
      <c r="I26" s="243"/>
      <c r="J26" s="243"/>
      <c r="K26" s="243"/>
      <c r="L26" s="243"/>
      <c r="M26" s="243"/>
      <c r="N26" s="243"/>
      <c r="O26" s="243"/>
      <c r="P26" s="243"/>
      <c r="Q26" s="242"/>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381" t="s">
        <v>637</v>
      </c>
      <c r="B27" s="385" t="s">
        <v>59</v>
      </c>
      <c r="C27" s="392" t="s">
        <v>44</v>
      </c>
      <c r="D27" s="392"/>
      <c r="E27" s="370"/>
      <c r="F27" s="371">
        <v>500</v>
      </c>
      <c r="G27" s="372">
        <v>0</v>
      </c>
    </row>
    <row r="28" spans="1:7" s="124" customFormat="1" ht="56.25" customHeight="1">
      <c r="A28" s="381" t="s">
        <v>637</v>
      </c>
      <c r="B28" s="385" t="s">
        <v>59</v>
      </c>
      <c r="C28" s="392" t="s">
        <v>44</v>
      </c>
      <c r="D28" s="392" t="s">
        <v>51</v>
      </c>
      <c r="E28" s="370"/>
      <c r="F28" s="371">
        <v>500</v>
      </c>
      <c r="G28" s="372">
        <v>0</v>
      </c>
    </row>
    <row r="29" spans="1:7" s="124" customFormat="1" ht="72" customHeight="1">
      <c r="A29" s="381" t="s">
        <v>637</v>
      </c>
      <c r="B29" s="385" t="s">
        <v>59</v>
      </c>
      <c r="C29" s="368">
        <v>200</v>
      </c>
      <c r="D29" s="370" t="s">
        <v>51</v>
      </c>
      <c r="E29" s="370" t="s">
        <v>29</v>
      </c>
      <c r="F29" s="371">
        <v>500</v>
      </c>
      <c r="G29" s="372">
        <v>0</v>
      </c>
    </row>
    <row r="30" spans="1:7" s="124" customFormat="1" ht="58.5" customHeight="1">
      <c r="A30" s="378" t="s">
        <v>635</v>
      </c>
      <c r="B30" s="379" t="s">
        <v>83</v>
      </c>
      <c r="C30" s="361"/>
      <c r="D30" s="363"/>
      <c r="E30" s="363"/>
      <c r="F30" s="364">
        <f>F31+F34</f>
        <v>708</v>
      </c>
      <c r="G30" s="365">
        <v>0</v>
      </c>
    </row>
    <row r="31" spans="1:7" s="124" customFormat="1" ht="41.25" customHeight="1">
      <c r="A31" s="393" t="s">
        <v>635</v>
      </c>
      <c r="B31" s="394" t="s">
        <v>83</v>
      </c>
      <c r="C31" s="395">
        <v>100</v>
      </c>
      <c r="D31" s="396"/>
      <c r="E31" s="396"/>
      <c r="F31" s="397">
        <v>418</v>
      </c>
      <c r="G31" s="398">
        <v>0</v>
      </c>
    </row>
    <row r="32" spans="1:7" s="124" customFormat="1" ht="59.25" customHeight="1">
      <c r="A32" s="381" t="s">
        <v>635</v>
      </c>
      <c r="B32" s="382" t="s">
        <v>83</v>
      </c>
      <c r="C32" s="368">
        <v>100</v>
      </c>
      <c r="D32" s="370" t="s">
        <v>25</v>
      </c>
      <c r="E32" s="370"/>
      <c r="F32" s="371">
        <v>418</v>
      </c>
      <c r="G32" s="372">
        <v>0</v>
      </c>
    </row>
    <row r="33" spans="1:7" s="124" customFormat="1" ht="58.5" customHeight="1">
      <c r="A33" s="381" t="s">
        <v>635</v>
      </c>
      <c r="B33" s="382" t="s">
        <v>83</v>
      </c>
      <c r="C33" s="368">
        <v>100</v>
      </c>
      <c r="D33" s="370" t="s">
        <v>25</v>
      </c>
      <c r="E33" s="370" t="s">
        <v>54</v>
      </c>
      <c r="F33" s="371">
        <v>418</v>
      </c>
      <c r="G33" s="372">
        <v>0</v>
      </c>
    </row>
    <row r="34" spans="1:7" s="124" customFormat="1" ht="50.25" customHeight="1">
      <c r="A34" s="393" t="s">
        <v>635</v>
      </c>
      <c r="B34" s="394" t="s">
        <v>83</v>
      </c>
      <c r="C34" s="395">
        <v>200</v>
      </c>
      <c r="D34" s="396"/>
      <c r="E34" s="396"/>
      <c r="F34" s="397">
        <v>290</v>
      </c>
      <c r="G34" s="398">
        <v>0</v>
      </c>
    </row>
    <row r="35" spans="1:7" s="124" customFormat="1" ht="50.25" customHeight="1" hidden="1">
      <c r="A35" s="392"/>
      <c r="B35" s="399"/>
      <c r="C35" s="400"/>
      <c r="D35" s="370"/>
      <c r="E35" s="370"/>
      <c r="F35" s="371"/>
      <c r="G35" s="372"/>
    </row>
    <row r="36" spans="1:7" s="124" customFormat="1" ht="63.75" customHeight="1">
      <c r="A36" s="381" t="s">
        <v>635</v>
      </c>
      <c r="B36" s="382" t="s">
        <v>83</v>
      </c>
      <c r="C36" s="383">
        <v>200</v>
      </c>
      <c r="D36" s="370" t="s">
        <v>25</v>
      </c>
      <c r="E36" s="370"/>
      <c r="F36" s="371">
        <v>290</v>
      </c>
      <c r="G36" s="372">
        <v>0</v>
      </c>
    </row>
    <row r="37" spans="1:7" s="124" customFormat="1" ht="49.5" customHeight="1">
      <c r="A37" s="381" t="s">
        <v>635</v>
      </c>
      <c r="B37" s="382" t="s">
        <v>83</v>
      </c>
      <c r="C37" s="368">
        <v>200</v>
      </c>
      <c r="D37" s="370" t="s">
        <v>25</v>
      </c>
      <c r="E37" s="370" t="s">
        <v>54</v>
      </c>
      <c r="F37" s="371">
        <v>290</v>
      </c>
      <c r="G37" s="372">
        <v>0</v>
      </c>
    </row>
    <row r="38" spans="1:7" s="124" customFormat="1" ht="84" customHeight="1">
      <c r="A38" s="378" t="s">
        <v>641</v>
      </c>
      <c r="B38" s="401" t="s">
        <v>60</v>
      </c>
      <c r="C38" s="402"/>
      <c r="D38" s="363"/>
      <c r="E38" s="363"/>
      <c r="F38" s="364">
        <f>F39+F48+F52+F56</f>
        <v>6890</v>
      </c>
      <c r="G38" s="365">
        <v>0</v>
      </c>
    </row>
    <row r="39" spans="1:7" s="124" customFormat="1" ht="84" customHeight="1">
      <c r="A39" s="393" t="s">
        <v>641</v>
      </c>
      <c r="B39" s="403" t="s">
        <v>60</v>
      </c>
      <c r="C39" s="404"/>
      <c r="D39" s="405"/>
      <c r="E39" s="405"/>
      <c r="F39" s="397">
        <f>F40+F43</f>
        <v>600</v>
      </c>
      <c r="G39" s="406">
        <v>0</v>
      </c>
    </row>
    <row r="40" spans="1:7" s="124" customFormat="1" ht="84" customHeight="1">
      <c r="A40" s="381" t="s">
        <v>641</v>
      </c>
      <c r="B40" s="407" t="s">
        <v>60</v>
      </c>
      <c r="C40" s="408">
        <v>100</v>
      </c>
      <c r="D40" s="370"/>
      <c r="E40" s="370"/>
      <c r="F40" s="371">
        <v>100</v>
      </c>
      <c r="G40" s="398">
        <v>0</v>
      </c>
    </row>
    <row r="41" spans="1:7" s="124" customFormat="1" ht="84" customHeight="1">
      <c r="A41" s="381" t="s">
        <v>641</v>
      </c>
      <c r="B41" s="407" t="s">
        <v>60</v>
      </c>
      <c r="C41" s="408">
        <v>100</v>
      </c>
      <c r="D41" s="370" t="s">
        <v>25</v>
      </c>
      <c r="E41" s="370"/>
      <c r="F41" s="371">
        <v>100</v>
      </c>
      <c r="G41" s="398">
        <v>0</v>
      </c>
    </row>
    <row r="42" spans="1:7" s="124" customFormat="1" ht="84" customHeight="1">
      <c r="A42" s="381" t="s">
        <v>641</v>
      </c>
      <c r="B42" s="407" t="s">
        <v>60</v>
      </c>
      <c r="C42" s="408">
        <v>100</v>
      </c>
      <c r="D42" s="370" t="s">
        <v>25</v>
      </c>
      <c r="E42" s="370" t="s">
        <v>54</v>
      </c>
      <c r="F42" s="371">
        <v>100</v>
      </c>
      <c r="G42" s="398">
        <v>0</v>
      </c>
    </row>
    <row r="43" spans="1:7" s="124" customFormat="1" ht="84" customHeight="1">
      <c r="A43" s="381" t="s">
        <v>641</v>
      </c>
      <c r="B43" s="407" t="s">
        <v>60</v>
      </c>
      <c r="C43" s="408">
        <v>200</v>
      </c>
      <c r="D43" s="370"/>
      <c r="E43" s="370"/>
      <c r="F43" s="371">
        <v>500</v>
      </c>
      <c r="G43" s="398">
        <v>0</v>
      </c>
    </row>
    <row r="44" spans="1:7" s="124" customFormat="1" ht="84" customHeight="1">
      <c r="A44" s="381" t="s">
        <v>641</v>
      </c>
      <c r="B44" s="407" t="s">
        <v>60</v>
      </c>
      <c r="C44" s="408">
        <v>200</v>
      </c>
      <c r="D44" s="370" t="s">
        <v>25</v>
      </c>
      <c r="E44" s="370"/>
      <c r="F44" s="371">
        <v>500</v>
      </c>
      <c r="G44" s="398">
        <v>0</v>
      </c>
    </row>
    <row r="45" spans="1:7" s="124" customFormat="1" ht="84" customHeight="1">
      <c r="A45" s="381" t="s">
        <v>641</v>
      </c>
      <c r="B45" s="407" t="s">
        <v>60</v>
      </c>
      <c r="C45" s="408">
        <v>200</v>
      </c>
      <c r="D45" s="370" t="s">
        <v>25</v>
      </c>
      <c r="E45" s="370" t="s">
        <v>74</v>
      </c>
      <c r="F45" s="371">
        <v>500</v>
      </c>
      <c r="G45" s="398">
        <v>0</v>
      </c>
    </row>
    <row r="46" spans="1:7" s="124" customFormat="1" ht="84" customHeight="1">
      <c r="A46" s="381" t="s">
        <v>641</v>
      </c>
      <c r="B46" s="407" t="s">
        <v>60</v>
      </c>
      <c r="C46" s="408">
        <v>200</v>
      </c>
      <c r="D46" s="370" t="s">
        <v>25</v>
      </c>
      <c r="E46" s="370"/>
      <c r="F46" s="371">
        <v>600</v>
      </c>
      <c r="G46" s="365">
        <v>0</v>
      </c>
    </row>
    <row r="47" spans="1:7" s="124" customFormat="1" ht="84" customHeight="1">
      <c r="A47" s="381" t="s">
        <v>641</v>
      </c>
      <c r="B47" s="407" t="s">
        <v>60</v>
      </c>
      <c r="C47" s="408">
        <v>200</v>
      </c>
      <c r="D47" s="370" t="s">
        <v>25</v>
      </c>
      <c r="E47" s="370" t="s">
        <v>54</v>
      </c>
      <c r="F47" s="371">
        <v>600</v>
      </c>
      <c r="G47" s="365">
        <v>0</v>
      </c>
    </row>
    <row r="48" spans="1:7" s="124" customFormat="1" ht="47.25" customHeight="1">
      <c r="A48" s="409" t="s">
        <v>642</v>
      </c>
      <c r="B48" s="403" t="s">
        <v>519</v>
      </c>
      <c r="C48" s="395"/>
      <c r="D48" s="396"/>
      <c r="E48" s="396"/>
      <c r="F48" s="397">
        <f>F49</f>
        <v>250</v>
      </c>
      <c r="G48" s="372">
        <v>0</v>
      </c>
    </row>
    <row r="49" spans="1:7" s="124" customFormat="1" ht="47.25" customHeight="1">
      <c r="A49" s="410" t="s">
        <v>642</v>
      </c>
      <c r="B49" s="407" t="s">
        <v>519</v>
      </c>
      <c r="C49" s="400">
        <v>100</v>
      </c>
      <c r="D49" s="370"/>
      <c r="E49" s="370"/>
      <c r="F49" s="371">
        <v>250</v>
      </c>
      <c r="G49" s="398"/>
    </row>
    <row r="50" spans="1:7" s="124" customFormat="1" ht="47.25" customHeight="1">
      <c r="A50" s="410" t="s">
        <v>642</v>
      </c>
      <c r="B50" s="407" t="s">
        <v>519</v>
      </c>
      <c r="C50" s="400">
        <v>100</v>
      </c>
      <c r="D50" s="370" t="s">
        <v>25</v>
      </c>
      <c r="E50" s="370"/>
      <c r="F50" s="371">
        <v>250</v>
      </c>
      <c r="G50" s="372">
        <v>0</v>
      </c>
    </row>
    <row r="51" spans="1:7" s="124" customFormat="1" ht="47.25" customHeight="1">
      <c r="A51" s="410" t="s">
        <v>642</v>
      </c>
      <c r="B51" s="407" t="s">
        <v>519</v>
      </c>
      <c r="C51" s="400">
        <v>100</v>
      </c>
      <c r="D51" s="370" t="s">
        <v>25</v>
      </c>
      <c r="E51" s="370" t="s">
        <v>54</v>
      </c>
      <c r="F51" s="371">
        <v>250</v>
      </c>
      <c r="G51" s="372">
        <v>0</v>
      </c>
    </row>
    <row r="52" spans="1:7" s="124" customFormat="1" ht="36" customHeight="1">
      <c r="A52" s="411" t="s">
        <v>644</v>
      </c>
      <c r="B52" s="412" t="s">
        <v>674</v>
      </c>
      <c r="C52" s="395"/>
      <c r="D52" s="396"/>
      <c r="E52" s="396"/>
      <c r="F52" s="397">
        <v>5690</v>
      </c>
      <c r="G52" s="398">
        <v>0</v>
      </c>
    </row>
    <row r="53" spans="1:7" s="124" customFormat="1" ht="36" customHeight="1">
      <c r="A53" s="413" t="s">
        <v>644</v>
      </c>
      <c r="B53" s="346" t="s">
        <v>674</v>
      </c>
      <c r="C53" s="400">
        <v>200</v>
      </c>
      <c r="D53" s="370"/>
      <c r="E53" s="370"/>
      <c r="F53" s="371">
        <v>5690</v>
      </c>
      <c r="G53" s="372">
        <v>0</v>
      </c>
    </row>
    <row r="54" spans="1:7" s="124" customFormat="1" ht="36" customHeight="1">
      <c r="A54" s="413" t="s">
        <v>644</v>
      </c>
      <c r="B54" s="346" t="s">
        <v>674</v>
      </c>
      <c r="C54" s="400">
        <v>200</v>
      </c>
      <c r="D54" s="370" t="s">
        <v>25</v>
      </c>
      <c r="E54" s="370"/>
      <c r="F54" s="371">
        <v>5690</v>
      </c>
      <c r="G54" s="372">
        <v>0</v>
      </c>
    </row>
    <row r="55" spans="1:7" s="124" customFormat="1" ht="36" customHeight="1">
      <c r="A55" s="413" t="s">
        <v>644</v>
      </c>
      <c r="B55" s="346" t="s">
        <v>674</v>
      </c>
      <c r="C55" s="400">
        <v>200</v>
      </c>
      <c r="D55" s="370" t="s">
        <v>25</v>
      </c>
      <c r="E55" s="370" t="s">
        <v>54</v>
      </c>
      <c r="F55" s="371">
        <v>5690</v>
      </c>
      <c r="G55" s="372">
        <v>0</v>
      </c>
    </row>
    <row r="56" spans="1:7" s="124" customFormat="1" ht="48" customHeight="1">
      <c r="A56" s="411" t="s">
        <v>646</v>
      </c>
      <c r="B56" s="412" t="s">
        <v>681</v>
      </c>
      <c r="C56" s="395"/>
      <c r="D56" s="396"/>
      <c r="E56" s="396"/>
      <c r="F56" s="397">
        <v>350</v>
      </c>
      <c r="G56" s="398">
        <v>0</v>
      </c>
    </row>
    <row r="57" spans="1:7" s="124" customFormat="1" ht="45" customHeight="1">
      <c r="A57" s="413" t="s">
        <v>646</v>
      </c>
      <c r="B57" s="346" t="s">
        <v>681</v>
      </c>
      <c r="C57" s="400">
        <v>200</v>
      </c>
      <c r="D57" s="370"/>
      <c r="E57" s="370"/>
      <c r="F57" s="371">
        <v>350</v>
      </c>
      <c r="G57" s="372">
        <v>0</v>
      </c>
    </row>
    <row r="58" spans="1:7" s="124" customFormat="1" ht="46.5" customHeight="1">
      <c r="A58" s="413" t="s">
        <v>646</v>
      </c>
      <c r="B58" s="346" t="s">
        <v>681</v>
      </c>
      <c r="C58" s="392" t="s">
        <v>44</v>
      </c>
      <c r="D58" s="392" t="s">
        <v>49</v>
      </c>
      <c r="E58" s="392"/>
      <c r="F58" s="371">
        <v>350</v>
      </c>
      <c r="G58" s="372">
        <v>0</v>
      </c>
    </row>
    <row r="59" spans="1:7" s="124" customFormat="1" ht="51.75" customHeight="1">
      <c r="A59" s="413" t="s">
        <v>646</v>
      </c>
      <c r="B59" s="346" t="s">
        <v>681</v>
      </c>
      <c r="C59" s="392" t="s">
        <v>44</v>
      </c>
      <c r="D59" s="392" t="s">
        <v>49</v>
      </c>
      <c r="E59" s="392" t="s">
        <v>74</v>
      </c>
      <c r="F59" s="371">
        <v>350</v>
      </c>
      <c r="G59" s="372">
        <v>0</v>
      </c>
    </row>
    <row r="60" spans="1:7" s="124" customFormat="1" ht="45.75" customHeight="1">
      <c r="A60" s="414" t="s">
        <v>647</v>
      </c>
      <c r="B60" s="415" t="s">
        <v>61</v>
      </c>
      <c r="C60" s="416"/>
      <c r="D60" s="416"/>
      <c r="E60" s="416"/>
      <c r="F60" s="364">
        <f>F61+F68+F80+F84+F76</f>
        <v>12359.602</v>
      </c>
      <c r="G60" s="365">
        <v>0</v>
      </c>
    </row>
    <row r="61" spans="1:7" s="124" customFormat="1" ht="25.5" customHeight="1">
      <c r="A61" s="417" t="s">
        <v>113</v>
      </c>
      <c r="B61" s="412" t="s">
        <v>682</v>
      </c>
      <c r="C61" s="418"/>
      <c r="D61" s="418"/>
      <c r="E61" s="418"/>
      <c r="F61" s="397">
        <f>F62+F65</f>
        <v>1930.0100000000002</v>
      </c>
      <c r="G61" s="398">
        <v>0</v>
      </c>
    </row>
    <row r="62" spans="1:7" s="124" customFormat="1" ht="25.5" customHeight="1">
      <c r="A62" s="419" t="s">
        <v>113</v>
      </c>
      <c r="B62" s="346" t="s">
        <v>682</v>
      </c>
      <c r="C62" s="392" t="s">
        <v>44</v>
      </c>
      <c r="D62" s="392"/>
      <c r="E62" s="392"/>
      <c r="F62" s="371">
        <f>F63</f>
        <v>1300.0100000000002</v>
      </c>
      <c r="G62" s="372">
        <v>0</v>
      </c>
    </row>
    <row r="63" spans="1:7" s="124" customFormat="1" ht="25.5" customHeight="1">
      <c r="A63" s="419" t="s">
        <v>113</v>
      </c>
      <c r="B63" s="346" t="s">
        <v>682</v>
      </c>
      <c r="C63" s="392" t="s">
        <v>44</v>
      </c>
      <c r="D63" s="392" t="s">
        <v>29</v>
      </c>
      <c r="E63" s="392"/>
      <c r="F63" s="371">
        <f>F64</f>
        <v>1300.0100000000002</v>
      </c>
      <c r="G63" s="372">
        <v>0</v>
      </c>
    </row>
    <row r="64" spans="1:7" s="124" customFormat="1" ht="25.5" customHeight="1">
      <c r="A64" s="419" t="s">
        <v>113</v>
      </c>
      <c r="B64" s="346" t="s">
        <v>682</v>
      </c>
      <c r="C64" s="392" t="s">
        <v>44</v>
      </c>
      <c r="D64" s="392" t="s">
        <v>29</v>
      </c>
      <c r="E64" s="392" t="s">
        <v>25</v>
      </c>
      <c r="F64" s="371">
        <f>'приложение 6'!F145</f>
        <v>1300.0100000000002</v>
      </c>
      <c r="G64" s="372">
        <v>0</v>
      </c>
    </row>
    <row r="65" spans="1:7" s="124" customFormat="1" ht="25.5" customHeight="1">
      <c r="A65" s="419" t="s">
        <v>113</v>
      </c>
      <c r="B65" s="471" t="s">
        <v>682</v>
      </c>
      <c r="C65" s="392" t="s">
        <v>47</v>
      </c>
      <c r="D65" s="392"/>
      <c r="E65" s="392"/>
      <c r="F65" s="371">
        <f>F66</f>
        <v>630</v>
      </c>
      <c r="G65" s="372">
        <v>0</v>
      </c>
    </row>
    <row r="66" spans="1:7" s="124" customFormat="1" ht="25.5" customHeight="1">
      <c r="A66" s="419" t="s">
        <v>113</v>
      </c>
      <c r="B66" s="471" t="s">
        <v>682</v>
      </c>
      <c r="C66" s="392" t="s">
        <v>47</v>
      </c>
      <c r="D66" s="392" t="s">
        <v>29</v>
      </c>
      <c r="E66" s="392"/>
      <c r="F66" s="371">
        <f>F67</f>
        <v>630</v>
      </c>
      <c r="G66" s="372">
        <v>0</v>
      </c>
    </row>
    <row r="67" spans="1:7" s="124" customFormat="1" ht="25.5" customHeight="1">
      <c r="A67" s="419" t="s">
        <v>113</v>
      </c>
      <c r="B67" s="471" t="s">
        <v>682</v>
      </c>
      <c r="C67" s="392" t="s">
        <v>47</v>
      </c>
      <c r="D67" s="392" t="s">
        <v>29</v>
      </c>
      <c r="E67" s="392" t="s">
        <v>25</v>
      </c>
      <c r="F67" s="371">
        <f>630</f>
        <v>630</v>
      </c>
      <c r="G67" s="372">
        <v>0</v>
      </c>
    </row>
    <row r="68" spans="1:7" s="124" customFormat="1" ht="34.5" customHeight="1">
      <c r="A68" s="417" t="s">
        <v>114</v>
      </c>
      <c r="B68" s="412" t="s">
        <v>683</v>
      </c>
      <c r="C68" s="418"/>
      <c r="D68" s="418"/>
      <c r="E68" s="418"/>
      <c r="F68" s="397">
        <f>'приложение 6'!F150</f>
        <v>2581.85</v>
      </c>
      <c r="G68" s="398">
        <v>0</v>
      </c>
    </row>
    <row r="69" spans="1:7" s="124" customFormat="1" ht="24.75" customHeight="1" hidden="1">
      <c r="A69" s="392"/>
      <c r="B69" s="346" t="s">
        <v>650</v>
      </c>
      <c r="C69" s="400">
        <f>1400+169.8-1400-169.8</f>
        <v>0</v>
      </c>
      <c r="D69" s="370"/>
      <c r="E69" s="370" t="e">
        <f>D69/C69*0.1</f>
        <v>#DIV/0!</v>
      </c>
      <c r="F69" s="371"/>
      <c r="G69" s="372"/>
    </row>
    <row r="70" spans="1:7" s="124" customFormat="1" ht="24.75" customHeight="1">
      <c r="A70" s="419" t="s">
        <v>114</v>
      </c>
      <c r="B70" s="346" t="s">
        <v>683</v>
      </c>
      <c r="C70" s="400">
        <v>800</v>
      </c>
      <c r="D70" s="370"/>
      <c r="E70" s="370"/>
      <c r="F70" s="371">
        <f>F71</f>
        <v>1500</v>
      </c>
      <c r="G70" s="372">
        <v>0</v>
      </c>
    </row>
    <row r="71" spans="1:7" s="124" customFormat="1" ht="24.75" customHeight="1">
      <c r="A71" s="419" t="s">
        <v>114</v>
      </c>
      <c r="B71" s="346" t="s">
        <v>683</v>
      </c>
      <c r="C71" s="400">
        <v>800</v>
      </c>
      <c r="D71" s="370" t="s">
        <v>29</v>
      </c>
      <c r="E71" s="370"/>
      <c r="F71" s="371">
        <f>F72</f>
        <v>1500</v>
      </c>
      <c r="G71" s="372">
        <v>0</v>
      </c>
    </row>
    <row r="72" spans="1:7" s="124" customFormat="1" ht="24.75" customHeight="1">
      <c r="A72" s="419" t="s">
        <v>114</v>
      </c>
      <c r="B72" s="346" t="s">
        <v>683</v>
      </c>
      <c r="C72" s="400">
        <v>800</v>
      </c>
      <c r="D72" s="370" t="s">
        <v>29</v>
      </c>
      <c r="E72" s="370" t="s">
        <v>30</v>
      </c>
      <c r="F72" s="371">
        <f>'приложение 6'!F152</f>
        <v>1500</v>
      </c>
      <c r="G72" s="372">
        <v>0</v>
      </c>
    </row>
    <row r="73" spans="1:7" s="124" customFormat="1" ht="24.75" customHeight="1">
      <c r="A73" s="419" t="s">
        <v>114</v>
      </c>
      <c r="B73" s="346" t="s">
        <v>683</v>
      </c>
      <c r="C73" s="400">
        <v>200</v>
      </c>
      <c r="D73" s="370"/>
      <c r="E73" s="370"/>
      <c r="F73" s="371">
        <f>F74</f>
        <v>1081.85</v>
      </c>
      <c r="G73" s="372">
        <v>0</v>
      </c>
    </row>
    <row r="74" spans="1:7" s="124" customFormat="1" ht="24.75" customHeight="1">
      <c r="A74" s="419" t="s">
        <v>114</v>
      </c>
      <c r="B74" s="346" t="s">
        <v>683</v>
      </c>
      <c r="C74" s="400">
        <v>200</v>
      </c>
      <c r="D74" s="370" t="s">
        <v>29</v>
      </c>
      <c r="E74" s="370"/>
      <c r="F74" s="371">
        <f>F75</f>
        <v>1081.85</v>
      </c>
      <c r="G74" s="372">
        <v>0</v>
      </c>
    </row>
    <row r="75" spans="1:7" s="124" customFormat="1" ht="24.75" customHeight="1">
      <c r="A75" s="419" t="s">
        <v>114</v>
      </c>
      <c r="B75" s="346" t="s">
        <v>683</v>
      </c>
      <c r="C75" s="400">
        <v>200</v>
      </c>
      <c r="D75" s="370" t="s">
        <v>29</v>
      </c>
      <c r="E75" s="370" t="s">
        <v>30</v>
      </c>
      <c r="F75" s="371">
        <f>'приложение 6'!F151</f>
        <v>1081.85</v>
      </c>
      <c r="G75" s="372">
        <v>0</v>
      </c>
    </row>
    <row r="76" spans="1:7" s="124" customFormat="1" ht="60.75" customHeight="1">
      <c r="A76" s="417" t="s">
        <v>701</v>
      </c>
      <c r="B76" s="471" t="s">
        <v>685</v>
      </c>
      <c r="C76" s="400"/>
      <c r="D76" s="370"/>
      <c r="E76" s="370"/>
      <c r="F76" s="371">
        <f>F77</f>
        <v>6836.7300000000005</v>
      </c>
      <c r="G76" s="372"/>
    </row>
    <row r="77" spans="1:7" s="124" customFormat="1" ht="63" customHeight="1">
      <c r="A77" s="419" t="s">
        <v>701</v>
      </c>
      <c r="B77" s="471" t="s">
        <v>685</v>
      </c>
      <c r="C77" s="400">
        <v>200</v>
      </c>
      <c r="D77" s="370"/>
      <c r="E77" s="370"/>
      <c r="F77" s="371">
        <f>F78</f>
        <v>6836.7300000000005</v>
      </c>
      <c r="G77" s="372"/>
    </row>
    <row r="78" spans="1:7" s="124" customFormat="1" ht="24.75" customHeight="1">
      <c r="A78" s="419"/>
      <c r="B78" s="471" t="s">
        <v>685</v>
      </c>
      <c r="C78" s="400">
        <v>200</v>
      </c>
      <c r="D78" s="370" t="s">
        <v>29</v>
      </c>
      <c r="E78" s="370"/>
      <c r="F78" s="371">
        <f>F79</f>
        <v>6836.7300000000005</v>
      </c>
      <c r="G78" s="372"/>
    </row>
    <row r="79" spans="1:7" s="124" customFormat="1" ht="24.75" customHeight="1">
      <c r="A79" s="419"/>
      <c r="B79" s="471" t="s">
        <v>685</v>
      </c>
      <c r="C79" s="400">
        <v>200</v>
      </c>
      <c r="D79" s="370" t="s">
        <v>29</v>
      </c>
      <c r="E79" s="370" t="s">
        <v>30</v>
      </c>
      <c r="F79" s="371">
        <f>'приложение 6'!F156</f>
        <v>6836.7300000000005</v>
      </c>
      <c r="G79" s="372"/>
    </row>
    <row r="80" spans="1:7" s="124" customFormat="1" ht="33.75" customHeight="1">
      <c r="A80" s="417" t="s">
        <v>115</v>
      </c>
      <c r="B80" s="412" t="s">
        <v>685</v>
      </c>
      <c r="C80" s="395"/>
      <c r="D80" s="396"/>
      <c r="E80" s="396"/>
      <c r="F80" s="397">
        <v>10</v>
      </c>
      <c r="G80" s="398">
        <v>0</v>
      </c>
    </row>
    <row r="81" spans="1:7" s="124" customFormat="1" ht="33.75" customHeight="1">
      <c r="A81" s="419" t="s">
        <v>115</v>
      </c>
      <c r="B81" s="346" t="s">
        <v>685</v>
      </c>
      <c r="C81" s="400">
        <v>800</v>
      </c>
      <c r="D81" s="370"/>
      <c r="E81" s="370"/>
      <c r="F81" s="371">
        <v>10</v>
      </c>
      <c r="G81" s="372">
        <v>0</v>
      </c>
    </row>
    <row r="82" spans="1:7" s="124" customFormat="1" ht="33.75" customHeight="1">
      <c r="A82" s="419" t="s">
        <v>115</v>
      </c>
      <c r="B82" s="346" t="s">
        <v>685</v>
      </c>
      <c r="C82" s="400">
        <v>800</v>
      </c>
      <c r="D82" s="370" t="s">
        <v>25</v>
      </c>
      <c r="E82" s="370"/>
      <c r="F82" s="371">
        <v>10</v>
      </c>
      <c r="G82" s="372">
        <v>0</v>
      </c>
    </row>
    <row r="83" spans="1:7" s="124" customFormat="1" ht="33.75" customHeight="1">
      <c r="A83" s="419" t="s">
        <v>115</v>
      </c>
      <c r="B83" s="346" t="s">
        <v>685</v>
      </c>
      <c r="C83" s="400">
        <v>800</v>
      </c>
      <c r="D83" s="370" t="s">
        <v>25</v>
      </c>
      <c r="E83" s="370" t="s">
        <v>51</v>
      </c>
      <c r="F83" s="371">
        <v>10</v>
      </c>
      <c r="G83" s="372">
        <v>0</v>
      </c>
    </row>
    <row r="84" spans="1:7" s="124" customFormat="1" ht="37.5" customHeight="1">
      <c r="A84" s="417" t="s">
        <v>116</v>
      </c>
      <c r="B84" s="412" t="s">
        <v>675</v>
      </c>
      <c r="C84" s="395"/>
      <c r="D84" s="396"/>
      <c r="E84" s="396"/>
      <c r="F84" s="397">
        <v>1001.012</v>
      </c>
      <c r="G84" s="398">
        <v>0</v>
      </c>
    </row>
    <row r="85" spans="1:7" s="124" customFormat="1" ht="33" customHeight="1">
      <c r="A85" s="419" t="s">
        <v>116</v>
      </c>
      <c r="B85" s="346" t="s">
        <v>675</v>
      </c>
      <c r="C85" s="400">
        <v>800</v>
      </c>
      <c r="D85" s="370"/>
      <c r="E85" s="370"/>
      <c r="F85" s="371">
        <v>1001.012</v>
      </c>
      <c r="G85" s="372">
        <v>0</v>
      </c>
    </row>
    <row r="86" spans="1:7" s="124" customFormat="1" ht="37.5" customHeight="1">
      <c r="A86" s="419" t="s">
        <v>116</v>
      </c>
      <c r="B86" s="346" t="s">
        <v>675</v>
      </c>
      <c r="C86" s="400">
        <v>800</v>
      </c>
      <c r="D86" s="370" t="s">
        <v>25</v>
      </c>
      <c r="E86" s="370"/>
      <c r="F86" s="371">
        <v>1001.012</v>
      </c>
      <c r="G86" s="372">
        <v>0</v>
      </c>
    </row>
    <row r="87" spans="1:7" s="124" customFormat="1" ht="36" customHeight="1">
      <c r="A87" s="419" t="s">
        <v>116</v>
      </c>
      <c r="B87" s="346" t="s">
        <v>675</v>
      </c>
      <c r="C87" s="400">
        <v>800</v>
      </c>
      <c r="D87" s="370" t="s">
        <v>25</v>
      </c>
      <c r="E87" s="370" t="s">
        <v>54</v>
      </c>
      <c r="F87" s="371">
        <v>1001.012</v>
      </c>
      <c r="G87" s="372">
        <v>0</v>
      </c>
    </row>
    <row r="88" spans="1:7" s="124" customFormat="1" ht="48" customHeight="1">
      <c r="A88" s="420" t="s">
        <v>652</v>
      </c>
      <c r="B88" s="379" t="s">
        <v>75</v>
      </c>
      <c r="C88" s="362"/>
      <c r="D88" s="363"/>
      <c r="E88" s="363"/>
      <c r="F88" s="364">
        <f>F89+F93</f>
        <v>1854.2240000000002</v>
      </c>
      <c r="G88" s="365">
        <v>0</v>
      </c>
    </row>
    <row r="89" spans="1:7" s="124" customFormat="1" ht="44.25" customHeight="1">
      <c r="A89" s="419" t="s">
        <v>652</v>
      </c>
      <c r="B89" s="382" t="s">
        <v>75</v>
      </c>
      <c r="C89" s="400">
        <v>200</v>
      </c>
      <c r="D89" s="370"/>
      <c r="E89" s="370"/>
      <c r="F89" s="371">
        <f>F90</f>
        <v>974.2240000000002</v>
      </c>
      <c r="G89" s="372">
        <v>0</v>
      </c>
    </row>
    <row r="90" spans="1:7" s="124" customFormat="1" ht="41.25" customHeight="1">
      <c r="A90" s="419" t="s">
        <v>652</v>
      </c>
      <c r="B90" s="382" t="s">
        <v>75</v>
      </c>
      <c r="C90" s="400">
        <v>200</v>
      </c>
      <c r="D90" s="370" t="s">
        <v>29</v>
      </c>
      <c r="E90" s="370"/>
      <c r="F90" s="371">
        <f>F91</f>
        <v>974.2240000000002</v>
      </c>
      <c r="G90" s="372">
        <v>0</v>
      </c>
    </row>
    <row r="91" spans="1:7" s="124" customFormat="1" ht="44.25" customHeight="1">
      <c r="A91" s="419" t="s">
        <v>652</v>
      </c>
      <c r="B91" s="382" t="s">
        <v>75</v>
      </c>
      <c r="C91" s="400">
        <v>200</v>
      </c>
      <c r="D91" s="370" t="s">
        <v>29</v>
      </c>
      <c r="E91" s="370" t="s">
        <v>26</v>
      </c>
      <c r="F91" s="371">
        <f>'приложение 6'!F162</f>
        <v>974.2240000000002</v>
      </c>
      <c r="G91" s="372">
        <v>0</v>
      </c>
    </row>
    <row r="92" spans="1:7" s="124" customFormat="1" ht="45.75" customHeight="1">
      <c r="A92" s="419" t="s">
        <v>652</v>
      </c>
      <c r="B92" s="382" t="s">
        <v>75</v>
      </c>
      <c r="C92" s="400">
        <v>800</v>
      </c>
      <c r="D92" s="370"/>
      <c r="E92" s="370"/>
      <c r="F92" s="371">
        <v>880</v>
      </c>
      <c r="G92" s="372">
        <v>0</v>
      </c>
    </row>
    <row r="93" spans="1:7" s="124" customFormat="1" ht="42" customHeight="1">
      <c r="A93" s="419" t="s">
        <v>652</v>
      </c>
      <c r="B93" s="382" t="s">
        <v>75</v>
      </c>
      <c r="C93" s="400">
        <v>800</v>
      </c>
      <c r="D93" s="370" t="s">
        <v>29</v>
      </c>
      <c r="E93" s="370"/>
      <c r="F93" s="371">
        <v>880</v>
      </c>
      <c r="G93" s="372">
        <v>0</v>
      </c>
    </row>
    <row r="94" spans="1:7" s="124" customFormat="1" ht="46.5" customHeight="1">
      <c r="A94" s="419" t="s">
        <v>652</v>
      </c>
      <c r="B94" s="382" t="s">
        <v>75</v>
      </c>
      <c r="C94" s="400">
        <v>800</v>
      </c>
      <c r="D94" s="370" t="s">
        <v>29</v>
      </c>
      <c r="E94" s="370" t="s">
        <v>26</v>
      </c>
      <c r="F94" s="371">
        <f>'приложение 6'!F163</f>
        <v>649</v>
      </c>
      <c r="G94" s="372">
        <v>0</v>
      </c>
    </row>
    <row r="95" spans="1:7" s="124" customFormat="1" ht="108.75" customHeight="1">
      <c r="A95" s="378" t="s">
        <v>266</v>
      </c>
      <c r="B95" s="379" t="s">
        <v>87</v>
      </c>
      <c r="C95" s="362"/>
      <c r="D95" s="363"/>
      <c r="E95" s="363"/>
      <c r="F95" s="364">
        <f>F96+F100+F107+F111+F114</f>
        <v>1261.44</v>
      </c>
      <c r="G95" s="372">
        <v>0</v>
      </c>
    </row>
    <row r="96" spans="1:7" s="124" customFormat="1" ht="46.5" customHeight="1">
      <c r="A96" s="417" t="s">
        <v>144</v>
      </c>
      <c r="B96" s="412" t="s">
        <v>520</v>
      </c>
      <c r="C96" s="395"/>
      <c r="D96" s="396"/>
      <c r="E96" s="396"/>
      <c r="F96" s="397">
        <v>0</v>
      </c>
      <c r="G96" s="398">
        <v>0</v>
      </c>
    </row>
    <row r="97" spans="1:7" s="124" customFormat="1" ht="46.5" customHeight="1">
      <c r="A97" s="419" t="s">
        <v>144</v>
      </c>
      <c r="B97" s="346" t="s">
        <v>520</v>
      </c>
      <c r="C97" s="400">
        <v>200</v>
      </c>
      <c r="D97" s="370"/>
      <c r="E97" s="370"/>
      <c r="F97" s="371">
        <v>100</v>
      </c>
      <c r="G97" s="372">
        <v>0</v>
      </c>
    </row>
    <row r="98" spans="1:7" s="124" customFormat="1" ht="46.5" customHeight="1">
      <c r="A98" s="419" t="s">
        <v>144</v>
      </c>
      <c r="B98" s="346" t="s">
        <v>520</v>
      </c>
      <c r="C98" s="400">
        <v>200</v>
      </c>
      <c r="D98" s="370" t="s">
        <v>26</v>
      </c>
      <c r="E98" s="370"/>
      <c r="F98" s="371">
        <v>100</v>
      </c>
      <c r="G98" s="372">
        <v>0</v>
      </c>
    </row>
    <row r="99" spans="1:7" s="124" customFormat="1" ht="46.5" customHeight="1">
      <c r="A99" s="419" t="s">
        <v>144</v>
      </c>
      <c r="B99" s="346" t="s">
        <v>520</v>
      </c>
      <c r="C99" s="400">
        <v>200</v>
      </c>
      <c r="D99" s="370" t="s">
        <v>26</v>
      </c>
      <c r="E99" s="370" t="s">
        <v>66</v>
      </c>
      <c r="F99" s="371">
        <v>100</v>
      </c>
      <c r="G99" s="372">
        <v>0</v>
      </c>
    </row>
    <row r="100" spans="1:7" s="124" customFormat="1" ht="46.5" customHeight="1">
      <c r="A100" s="417" t="s">
        <v>145</v>
      </c>
      <c r="B100" s="412" t="s">
        <v>654</v>
      </c>
      <c r="C100" s="395"/>
      <c r="D100" s="396"/>
      <c r="E100" s="396"/>
      <c r="F100" s="397">
        <f>F103+F106</f>
        <v>707</v>
      </c>
      <c r="G100" s="398">
        <v>0</v>
      </c>
    </row>
    <row r="101" spans="1:7" s="124" customFormat="1" ht="46.5" customHeight="1">
      <c r="A101" s="419" t="s">
        <v>145</v>
      </c>
      <c r="B101" s="346" t="s">
        <v>654</v>
      </c>
      <c r="C101" s="400">
        <v>100</v>
      </c>
      <c r="D101" s="370"/>
      <c r="E101" s="370"/>
      <c r="F101" s="371">
        <v>707</v>
      </c>
      <c r="G101" s="372">
        <v>0</v>
      </c>
    </row>
    <row r="102" spans="1:7" s="124" customFormat="1" ht="46.5" customHeight="1">
      <c r="A102" s="419" t="s">
        <v>145</v>
      </c>
      <c r="B102" s="346" t="s">
        <v>654</v>
      </c>
      <c r="C102" s="400">
        <v>100</v>
      </c>
      <c r="D102" s="370" t="s">
        <v>26</v>
      </c>
      <c r="E102" s="370"/>
      <c r="F102" s="371">
        <v>707</v>
      </c>
      <c r="G102" s="372">
        <v>0</v>
      </c>
    </row>
    <row r="103" spans="1:7" s="124" customFormat="1" ht="46.5" customHeight="1">
      <c r="A103" s="419" t="s">
        <v>145</v>
      </c>
      <c r="B103" s="346" t="s">
        <v>654</v>
      </c>
      <c r="C103" s="400">
        <v>100</v>
      </c>
      <c r="D103" s="370" t="s">
        <v>26</v>
      </c>
      <c r="E103" s="370" t="s">
        <v>66</v>
      </c>
      <c r="F103" s="371">
        <v>60</v>
      </c>
      <c r="G103" s="372">
        <v>0</v>
      </c>
    </row>
    <row r="104" spans="1:7" s="124" customFormat="1" ht="46.5" customHeight="1">
      <c r="A104" s="419" t="s">
        <v>145</v>
      </c>
      <c r="B104" s="346" t="s">
        <v>654</v>
      </c>
      <c r="C104" s="400">
        <v>500</v>
      </c>
      <c r="D104" s="370"/>
      <c r="E104" s="370"/>
      <c r="F104" s="371">
        <v>60</v>
      </c>
      <c r="G104" s="372">
        <v>0</v>
      </c>
    </row>
    <row r="105" spans="1:7" s="124" customFormat="1" ht="46.5" customHeight="1">
      <c r="A105" s="419" t="s">
        <v>145</v>
      </c>
      <c r="B105" s="346" t="s">
        <v>654</v>
      </c>
      <c r="C105" s="400">
        <v>500</v>
      </c>
      <c r="D105" s="370" t="s">
        <v>26</v>
      </c>
      <c r="E105" s="370"/>
      <c r="F105" s="371">
        <v>60</v>
      </c>
      <c r="G105" s="372">
        <v>0</v>
      </c>
    </row>
    <row r="106" spans="1:7" s="124" customFormat="1" ht="46.5" customHeight="1">
      <c r="A106" s="419" t="s">
        <v>145</v>
      </c>
      <c r="B106" s="346" t="s">
        <v>654</v>
      </c>
      <c r="C106" s="400">
        <v>500</v>
      </c>
      <c r="D106" s="370" t="s">
        <v>26</v>
      </c>
      <c r="E106" s="370" t="s">
        <v>66</v>
      </c>
      <c r="F106" s="371">
        <v>647</v>
      </c>
      <c r="G106" s="372">
        <v>0</v>
      </c>
    </row>
    <row r="107" spans="1:7" s="124" customFormat="1" ht="46.5" customHeight="1">
      <c r="A107" s="417" t="s">
        <v>146</v>
      </c>
      <c r="B107" s="412" t="s">
        <v>655</v>
      </c>
      <c r="C107" s="395"/>
      <c r="D107" s="396"/>
      <c r="E107" s="396"/>
      <c r="F107" s="397">
        <v>262</v>
      </c>
      <c r="G107" s="398">
        <v>0</v>
      </c>
    </row>
    <row r="108" spans="1:7" s="124" customFormat="1" ht="46.5" customHeight="1">
      <c r="A108" s="419" t="s">
        <v>146</v>
      </c>
      <c r="B108" s="346" t="s">
        <v>655</v>
      </c>
      <c r="C108" s="400">
        <v>200</v>
      </c>
      <c r="D108" s="370"/>
      <c r="E108" s="370"/>
      <c r="F108" s="371">
        <v>262</v>
      </c>
      <c r="G108" s="372">
        <v>0</v>
      </c>
    </row>
    <row r="109" spans="1:7" s="124" customFormat="1" ht="46.5" customHeight="1">
      <c r="A109" s="419" t="s">
        <v>146</v>
      </c>
      <c r="B109" s="346" t="s">
        <v>655</v>
      </c>
      <c r="C109" s="400">
        <v>200</v>
      </c>
      <c r="D109" s="370" t="s">
        <v>26</v>
      </c>
      <c r="E109" s="370"/>
      <c r="F109" s="371">
        <v>262</v>
      </c>
      <c r="G109" s="372">
        <v>0</v>
      </c>
    </row>
    <row r="110" spans="1:7" s="124" customFormat="1" ht="46.5" customHeight="1">
      <c r="A110" s="419" t="s">
        <v>146</v>
      </c>
      <c r="B110" s="346" t="s">
        <v>655</v>
      </c>
      <c r="C110" s="400">
        <v>200</v>
      </c>
      <c r="D110" s="370" t="s">
        <v>26</v>
      </c>
      <c r="E110" s="370" t="s">
        <v>66</v>
      </c>
      <c r="F110" s="371">
        <v>262</v>
      </c>
      <c r="G110" s="372">
        <v>0</v>
      </c>
    </row>
    <row r="111" spans="1:7" s="124" customFormat="1" ht="33.75" customHeight="1">
      <c r="A111" s="417" t="s">
        <v>147</v>
      </c>
      <c r="B111" s="412" t="s">
        <v>656</v>
      </c>
      <c r="C111" s="395">
        <v>200</v>
      </c>
      <c r="D111" s="396"/>
      <c r="E111" s="396"/>
      <c r="F111" s="397">
        <v>76.4</v>
      </c>
      <c r="G111" s="398">
        <v>0</v>
      </c>
    </row>
    <row r="112" spans="1:7" s="124" customFormat="1" ht="33.75" customHeight="1">
      <c r="A112" s="419" t="s">
        <v>147</v>
      </c>
      <c r="B112" s="346" t="s">
        <v>656</v>
      </c>
      <c r="C112" s="400">
        <v>200</v>
      </c>
      <c r="D112" s="370" t="s">
        <v>26</v>
      </c>
      <c r="E112" s="370"/>
      <c r="F112" s="371">
        <v>76.4</v>
      </c>
      <c r="G112" s="372">
        <v>0</v>
      </c>
    </row>
    <row r="113" spans="1:7" s="124" customFormat="1" ht="33.75" customHeight="1">
      <c r="A113" s="419" t="s">
        <v>147</v>
      </c>
      <c r="B113" s="346" t="s">
        <v>656</v>
      </c>
      <c r="C113" s="400">
        <v>200</v>
      </c>
      <c r="D113" s="370" t="s">
        <v>26</v>
      </c>
      <c r="E113" s="370" t="s">
        <v>66</v>
      </c>
      <c r="F113" s="371">
        <v>76.4</v>
      </c>
      <c r="G113" s="372">
        <v>0</v>
      </c>
    </row>
    <row r="114" spans="1:7" s="124" customFormat="1" ht="24" customHeight="1">
      <c r="A114" s="417" t="s">
        <v>148</v>
      </c>
      <c r="B114" s="412" t="s">
        <v>680</v>
      </c>
      <c r="C114" s="421"/>
      <c r="D114" s="396"/>
      <c r="E114" s="396"/>
      <c r="F114" s="397">
        <f>F115</f>
        <v>216.04000000000002</v>
      </c>
      <c r="G114" s="398">
        <v>0</v>
      </c>
    </row>
    <row r="115" spans="1:7" s="124" customFormat="1" ht="24" customHeight="1">
      <c r="A115" s="419" t="s">
        <v>148</v>
      </c>
      <c r="B115" s="346" t="s">
        <v>680</v>
      </c>
      <c r="C115" s="368">
        <v>200</v>
      </c>
      <c r="D115" s="370"/>
      <c r="E115" s="370"/>
      <c r="F115" s="371">
        <f>F116</f>
        <v>216.04000000000002</v>
      </c>
      <c r="G115" s="372">
        <v>0</v>
      </c>
    </row>
    <row r="116" spans="1:7" s="124" customFormat="1" ht="24" customHeight="1">
      <c r="A116" s="419" t="s">
        <v>148</v>
      </c>
      <c r="B116" s="346" t="s">
        <v>680</v>
      </c>
      <c r="C116" s="368">
        <v>200</v>
      </c>
      <c r="D116" s="370" t="s">
        <v>26</v>
      </c>
      <c r="E116" s="370"/>
      <c r="F116" s="371">
        <f>F117</f>
        <v>216.04000000000002</v>
      </c>
      <c r="G116" s="372">
        <v>0</v>
      </c>
    </row>
    <row r="117" spans="1:7" s="124" customFormat="1" ht="24" customHeight="1">
      <c r="A117" s="419" t="s">
        <v>148</v>
      </c>
      <c r="B117" s="346" t="s">
        <v>680</v>
      </c>
      <c r="C117" s="368">
        <v>200</v>
      </c>
      <c r="D117" s="370" t="s">
        <v>26</v>
      </c>
      <c r="E117" s="370" t="s">
        <v>66</v>
      </c>
      <c r="F117" s="371">
        <f>296.04-80</f>
        <v>216.04000000000002</v>
      </c>
      <c r="G117" s="372">
        <v>0</v>
      </c>
    </row>
    <row r="118" spans="1:7" s="123" customFormat="1" ht="48.75" customHeight="1">
      <c r="A118" s="378" t="s">
        <v>658</v>
      </c>
      <c r="B118" s="415" t="s">
        <v>89</v>
      </c>
      <c r="C118" s="361"/>
      <c r="D118" s="363"/>
      <c r="E118" s="363"/>
      <c r="F118" s="364">
        <f>F119+F122</f>
        <v>7845.38945</v>
      </c>
      <c r="G118" s="365">
        <v>0</v>
      </c>
    </row>
    <row r="119" spans="1:7" s="124" customFormat="1" ht="42" customHeight="1">
      <c r="A119" s="381" t="s">
        <v>658</v>
      </c>
      <c r="B119" s="346" t="s">
        <v>89</v>
      </c>
      <c r="C119" s="368">
        <v>200</v>
      </c>
      <c r="D119" s="370"/>
      <c r="E119" s="370"/>
      <c r="F119" s="371">
        <v>7045.38945</v>
      </c>
      <c r="G119" s="372">
        <v>0</v>
      </c>
    </row>
    <row r="120" spans="1:7" s="124" customFormat="1" ht="47.25" customHeight="1">
      <c r="A120" s="381" t="s">
        <v>658</v>
      </c>
      <c r="B120" s="346" t="s">
        <v>89</v>
      </c>
      <c r="C120" s="368">
        <v>200</v>
      </c>
      <c r="D120" s="370" t="s">
        <v>49</v>
      </c>
      <c r="E120" s="370"/>
      <c r="F120" s="371">
        <v>7045.38945</v>
      </c>
      <c r="G120" s="372">
        <v>0</v>
      </c>
    </row>
    <row r="121" spans="1:7" s="124" customFormat="1" ht="42.75" customHeight="1">
      <c r="A121" s="381" t="s">
        <v>658</v>
      </c>
      <c r="B121" s="346" t="s">
        <v>89</v>
      </c>
      <c r="C121" s="368">
        <v>200</v>
      </c>
      <c r="D121" s="370" t="s">
        <v>49</v>
      </c>
      <c r="E121" s="370" t="s">
        <v>66</v>
      </c>
      <c r="F121" s="371">
        <v>7045.38945</v>
      </c>
      <c r="G121" s="372">
        <v>0</v>
      </c>
    </row>
    <row r="122" spans="1:7" s="124" customFormat="1" ht="46.5" customHeight="1">
      <c r="A122" s="381" t="s">
        <v>658</v>
      </c>
      <c r="B122" s="346" t="s">
        <v>89</v>
      </c>
      <c r="C122" s="368">
        <v>800</v>
      </c>
      <c r="D122" s="370"/>
      <c r="E122" s="370"/>
      <c r="F122" s="371">
        <v>800</v>
      </c>
      <c r="G122" s="372">
        <v>0</v>
      </c>
    </row>
    <row r="123" spans="1:7" s="124" customFormat="1" ht="47.25" customHeight="1">
      <c r="A123" s="381" t="s">
        <v>658</v>
      </c>
      <c r="B123" s="346" t="s">
        <v>89</v>
      </c>
      <c r="C123" s="368">
        <v>800</v>
      </c>
      <c r="D123" s="370" t="s">
        <v>49</v>
      </c>
      <c r="E123" s="370"/>
      <c r="F123" s="371">
        <v>900</v>
      </c>
      <c r="G123" s="372">
        <v>0</v>
      </c>
    </row>
    <row r="124" spans="1:7" s="124" customFormat="1" ht="51" customHeight="1">
      <c r="A124" s="381" t="s">
        <v>658</v>
      </c>
      <c r="B124" s="346" t="s">
        <v>89</v>
      </c>
      <c r="C124" s="368">
        <v>800</v>
      </c>
      <c r="D124" s="370" t="s">
        <v>49</v>
      </c>
      <c r="E124" s="370" t="s">
        <v>66</v>
      </c>
      <c r="F124" s="371">
        <v>800</v>
      </c>
      <c r="G124" s="372">
        <v>0</v>
      </c>
    </row>
    <row r="125" spans="1:7" s="123" customFormat="1" ht="36.75" customHeight="1">
      <c r="A125" s="422" t="s">
        <v>39</v>
      </c>
      <c r="B125" s="423" t="s">
        <v>105</v>
      </c>
      <c r="C125" s="362"/>
      <c r="D125" s="363"/>
      <c r="E125" s="363"/>
      <c r="F125" s="364">
        <v>1183.46</v>
      </c>
      <c r="G125" s="365">
        <v>0</v>
      </c>
    </row>
    <row r="126" spans="1:7" s="124" customFormat="1" ht="21.75" customHeight="1">
      <c r="A126" s="244" t="s">
        <v>104</v>
      </c>
      <c r="B126" s="424" t="s">
        <v>105</v>
      </c>
      <c r="C126" s="400"/>
      <c r="D126" s="370"/>
      <c r="E126" s="370"/>
      <c r="F126" s="371">
        <v>1183.46</v>
      </c>
      <c r="G126" s="372">
        <v>0</v>
      </c>
    </row>
    <row r="127" spans="1:7" s="124" customFormat="1" ht="30.75" customHeight="1">
      <c r="A127" s="244" t="s">
        <v>662</v>
      </c>
      <c r="B127" s="424" t="s">
        <v>492</v>
      </c>
      <c r="C127" s="400"/>
      <c r="D127" s="370"/>
      <c r="E127" s="370"/>
      <c r="F127" s="371">
        <v>1183.46</v>
      </c>
      <c r="G127" s="372">
        <v>0</v>
      </c>
    </row>
    <row r="128" spans="1:7" s="124" customFormat="1" ht="33.75" customHeight="1">
      <c r="A128" s="244" t="s">
        <v>109</v>
      </c>
      <c r="B128" s="424" t="s">
        <v>663</v>
      </c>
      <c r="C128" s="400"/>
      <c r="D128" s="370"/>
      <c r="E128" s="370"/>
      <c r="F128" s="371">
        <v>1183.46</v>
      </c>
      <c r="G128" s="372">
        <v>0</v>
      </c>
    </row>
    <row r="129" spans="1:7" s="124" customFormat="1" ht="63" customHeight="1">
      <c r="A129" s="425" t="s">
        <v>664</v>
      </c>
      <c r="B129" s="426" t="s">
        <v>663</v>
      </c>
      <c r="C129" s="426" t="s">
        <v>42</v>
      </c>
      <c r="D129" s="396"/>
      <c r="E129" s="396"/>
      <c r="F129" s="397">
        <v>1183.46</v>
      </c>
      <c r="G129" s="398">
        <v>0</v>
      </c>
    </row>
    <row r="130" spans="1:7" s="124" customFormat="1" ht="68.25" customHeight="1">
      <c r="A130" s="244" t="s">
        <v>664</v>
      </c>
      <c r="B130" s="424" t="s">
        <v>663</v>
      </c>
      <c r="C130" s="424" t="s">
        <v>42</v>
      </c>
      <c r="D130" s="370" t="s">
        <v>25</v>
      </c>
      <c r="E130" s="370"/>
      <c r="F130" s="371">
        <v>1183.46</v>
      </c>
      <c r="G130" s="372">
        <v>0</v>
      </c>
    </row>
    <row r="131" spans="1:7" s="124" customFormat="1" ht="69" customHeight="1">
      <c r="A131" s="244" t="s">
        <v>664</v>
      </c>
      <c r="B131" s="424" t="s">
        <v>663</v>
      </c>
      <c r="C131" s="424" t="s">
        <v>42</v>
      </c>
      <c r="D131" s="370" t="s">
        <v>25</v>
      </c>
      <c r="E131" s="370" t="s">
        <v>30</v>
      </c>
      <c r="F131" s="371">
        <v>1183.46</v>
      </c>
      <c r="G131" s="372">
        <v>0</v>
      </c>
    </row>
    <row r="132" spans="1:7" s="124" customFormat="1" ht="52.5" customHeight="1">
      <c r="A132" s="84" t="s">
        <v>45</v>
      </c>
      <c r="B132" s="427"/>
      <c r="C132" s="362"/>
      <c r="D132" s="363"/>
      <c r="E132" s="363"/>
      <c r="F132" s="364">
        <f>F133</f>
        <v>1178.99165</v>
      </c>
      <c r="G132" s="428">
        <f>G133</f>
        <v>0</v>
      </c>
    </row>
    <row r="133" spans="1:7" s="124" customFormat="1" ht="42.75" customHeight="1">
      <c r="A133" s="429" t="s">
        <v>104</v>
      </c>
      <c r="B133" s="430" t="s">
        <v>105</v>
      </c>
      <c r="C133" s="395"/>
      <c r="D133" s="396"/>
      <c r="E133" s="396"/>
      <c r="F133" s="397">
        <f>F134+F142+F147</f>
        <v>1178.99165</v>
      </c>
      <c r="G133" s="398">
        <f>G134+G142+G147</f>
        <v>0</v>
      </c>
    </row>
    <row r="134" spans="1:7" s="124" customFormat="1" ht="42.75" customHeight="1">
      <c r="A134" s="431" t="s">
        <v>496</v>
      </c>
      <c r="B134" s="432" t="s">
        <v>492</v>
      </c>
      <c r="C134" s="400"/>
      <c r="D134" s="370"/>
      <c r="E134" s="370"/>
      <c r="F134" s="371">
        <f>F135</f>
        <v>151</v>
      </c>
      <c r="G134" s="372">
        <f>G135</f>
        <v>0</v>
      </c>
    </row>
    <row r="135" spans="1:7" s="124" customFormat="1" ht="42.75" customHeight="1">
      <c r="A135" s="431" t="s">
        <v>491</v>
      </c>
      <c r="B135" s="424" t="s">
        <v>493</v>
      </c>
      <c r="C135" s="400"/>
      <c r="D135" s="370"/>
      <c r="E135" s="370"/>
      <c r="F135" s="371">
        <f>F136+F139</f>
        <v>151</v>
      </c>
      <c r="G135" s="372">
        <f>G136+G139</f>
        <v>0</v>
      </c>
    </row>
    <row r="136" spans="1:7" s="124" customFormat="1" ht="33" customHeight="1">
      <c r="A136" s="431" t="s">
        <v>112</v>
      </c>
      <c r="B136" s="424" t="s">
        <v>493</v>
      </c>
      <c r="C136" s="424" t="s">
        <v>44</v>
      </c>
      <c r="D136" s="370"/>
      <c r="E136" s="370"/>
      <c r="F136" s="371">
        <v>50</v>
      </c>
      <c r="G136" s="372">
        <v>0</v>
      </c>
    </row>
    <row r="137" spans="1:7" s="124" customFormat="1" ht="33" customHeight="1">
      <c r="A137" s="431" t="s">
        <v>112</v>
      </c>
      <c r="B137" s="424" t="s">
        <v>493</v>
      </c>
      <c r="C137" s="433" t="s">
        <v>44</v>
      </c>
      <c r="D137" s="370" t="s">
        <v>25</v>
      </c>
      <c r="E137" s="370"/>
      <c r="F137" s="371">
        <v>50</v>
      </c>
      <c r="G137" s="372">
        <v>0</v>
      </c>
    </row>
    <row r="138" spans="1:7" s="124" customFormat="1" ht="33" customHeight="1">
      <c r="A138" s="431" t="s">
        <v>112</v>
      </c>
      <c r="B138" s="424" t="s">
        <v>493</v>
      </c>
      <c r="C138" s="433" t="s">
        <v>44</v>
      </c>
      <c r="D138" s="370" t="s">
        <v>25</v>
      </c>
      <c r="E138" s="370" t="s">
        <v>26</v>
      </c>
      <c r="F138" s="371">
        <v>50</v>
      </c>
      <c r="G138" s="372">
        <v>0</v>
      </c>
    </row>
    <row r="139" spans="1:7" s="124" customFormat="1" ht="66.75" customHeight="1">
      <c r="A139" s="431" t="s">
        <v>664</v>
      </c>
      <c r="B139" s="424" t="s">
        <v>493</v>
      </c>
      <c r="C139" s="400">
        <v>100</v>
      </c>
      <c r="D139" s="370"/>
      <c r="E139" s="370"/>
      <c r="F139" s="371">
        <v>101</v>
      </c>
      <c r="G139" s="372">
        <v>0</v>
      </c>
    </row>
    <row r="140" spans="1:7" s="124" customFormat="1" ht="60" customHeight="1">
      <c r="A140" s="431" t="s">
        <v>664</v>
      </c>
      <c r="B140" s="424" t="s">
        <v>493</v>
      </c>
      <c r="C140" s="400">
        <v>100</v>
      </c>
      <c r="D140" s="370" t="s">
        <v>25</v>
      </c>
      <c r="E140" s="370"/>
      <c r="F140" s="371">
        <v>101</v>
      </c>
      <c r="G140" s="372">
        <v>0</v>
      </c>
    </row>
    <row r="141" spans="1:7" s="124" customFormat="1" ht="57.75" customHeight="1">
      <c r="A141" s="244" t="s">
        <v>664</v>
      </c>
      <c r="B141" s="424" t="s">
        <v>493</v>
      </c>
      <c r="C141" s="400">
        <v>100</v>
      </c>
      <c r="D141" s="370" t="s">
        <v>25</v>
      </c>
      <c r="E141" s="370" t="s">
        <v>26</v>
      </c>
      <c r="F141" s="371">
        <v>101</v>
      </c>
      <c r="G141" s="372">
        <v>0</v>
      </c>
    </row>
    <row r="142" spans="1:7" s="124" customFormat="1" ht="42.75" customHeight="1">
      <c r="A142" s="425" t="s">
        <v>498</v>
      </c>
      <c r="B142" s="424" t="s">
        <v>494</v>
      </c>
      <c r="C142" s="400"/>
      <c r="D142" s="370"/>
      <c r="E142" s="370"/>
      <c r="F142" s="371">
        <v>997.99165</v>
      </c>
      <c r="G142" s="372">
        <v>0</v>
      </c>
    </row>
    <row r="143" spans="1:7" s="124" customFormat="1" ht="42" customHeight="1">
      <c r="A143" s="244" t="s">
        <v>497</v>
      </c>
      <c r="B143" s="424" t="s">
        <v>495</v>
      </c>
      <c r="C143" s="400"/>
      <c r="D143" s="370"/>
      <c r="E143" s="370"/>
      <c r="F143" s="371">
        <v>997.99165</v>
      </c>
      <c r="G143" s="372">
        <v>0</v>
      </c>
    </row>
    <row r="144" spans="1:7" s="124" customFormat="1" ht="86.25" customHeight="1">
      <c r="A144" s="244" t="s">
        <v>491</v>
      </c>
      <c r="B144" s="424" t="s">
        <v>495</v>
      </c>
      <c r="C144" s="424" t="s">
        <v>42</v>
      </c>
      <c r="D144" s="370"/>
      <c r="E144" s="370"/>
      <c r="F144" s="371">
        <v>997.99165</v>
      </c>
      <c r="G144" s="372">
        <v>0</v>
      </c>
    </row>
    <row r="145" spans="1:7" s="124" customFormat="1" ht="84.75" customHeight="1">
      <c r="A145" s="244" t="s">
        <v>491</v>
      </c>
      <c r="B145" s="424" t="s">
        <v>495</v>
      </c>
      <c r="C145" s="424" t="s">
        <v>42</v>
      </c>
      <c r="D145" s="370" t="s">
        <v>25</v>
      </c>
      <c r="E145" s="370"/>
      <c r="F145" s="371">
        <v>997.99165</v>
      </c>
      <c r="G145" s="372">
        <v>0</v>
      </c>
    </row>
    <row r="146" spans="1:7" s="121" customFormat="1" ht="75">
      <c r="A146" s="244" t="s">
        <v>491</v>
      </c>
      <c r="B146" s="424" t="s">
        <v>495</v>
      </c>
      <c r="C146" s="424" t="s">
        <v>42</v>
      </c>
      <c r="D146" s="370" t="s">
        <v>25</v>
      </c>
      <c r="E146" s="370" t="s">
        <v>26</v>
      </c>
      <c r="F146" s="371">
        <v>997.99165</v>
      </c>
      <c r="G146" s="372">
        <v>0</v>
      </c>
    </row>
    <row r="147" spans="1:7" s="435" customFormat="1" ht="60">
      <c r="A147" s="425" t="s">
        <v>111</v>
      </c>
      <c r="B147" s="426" t="s">
        <v>499</v>
      </c>
      <c r="C147" s="434"/>
      <c r="D147" s="396"/>
      <c r="E147" s="396"/>
      <c r="F147" s="397">
        <f>F148</f>
        <v>30</v>
      </c>
      <c r="G147" s="398">
        <v>0</v>
      </c>
    </row>
    <row r="148" spans="1:7" s="141" customFormat="1" ht="75">
      <c r="A148" s="244" t="s">
        <v>41</v>
      </c>
      <c r="B148" s="424" t="s">
        <v>499</v>
      </c>
      <c r="C148" s="369">
        <v>100</v>
      </c>
      <c r="D148" s="370"/>
      <c r="E148" s="370"/>
      <c r="F148" s="371">
        <v>30</v>
      </c>
      <c r="G148" s="372">
        <v>0</v>
      </c>
    </row>
    <row r="149" spans="1:7" s="141" customFormat="1" ht="75">
      <c r="A149" s="244" t="s">
        <v>41</v>
      </c>
      <c r="B149" s="424" t="s">
        <v>499</v>
      </c>
      <c r="C149" s="369">
        <v>100</v>
      </c>
      <c r="D149" s="370" t="s">
        <v>25</v>
      </c>
      <c r="E149" s="370"/>
      <c r="F149" s="371">
        <v>30</v>
      </c>
      <c r="G149" s="372">
        <v>0</v>
      </c>
    </row>
    <row r="150" spans="1:7" ht="75">
      <c r="A150" s="244" t="s">
        <v>41</v>
      </c>
      <c r="B150" s="424" t="s">
        <v>499</v>
      </c>
      <c r="C150" s="436">
        <v>100</v>
      </c>
      <c r="D150" s="437" t="s">
        <v>25</v>
      </c>
      <c r="E150" s="438" t="s">
        <v>26</v>
      </c>
      <c r="F150" s="439">
        <v>30</v>
      </c>
      <c r="G150" s="440">
        <v>0</v>
      </c>
    </row>
    <row r="151" spans="1:7" ht="57">
      <c r="A151" s="379" t="s">
        <v>48</v>
      </c>
      <c r="B151" s="424" t="s">
        <v>105</v>
      </c>
      <c r="C151" s="436"/>
      <c r="D151" s="438"/>
      <c r="E151" s="438"/>
      <c r="F151" s="439">
        <f>F152</f>
        <v>9802.91953</v>
      </c>
      <c r="G151" s="440">
        <v>0</v>
      </c>
    </row>
    <row r="152" spans="1:7" s="444" customFormat="1" ht="15.75">
      <c r="A152" s="425" t="s">
        <v>104</v>
      </c>
      <c r="B152" s="426" t="s">
        <v>485</v>
      </c>
      <c r="C152" s="441"/>
      <c r="D152" s="442"/>
      <c r="E152" s="442"/>
      <c r="F152" s="443">
        <f>F153+F163+F168</f>
        <v>9802.91953</v>
      </c>
      <c r="G152" s="440">
        <v>0</v>
      </c>
    </row>
    <row r="153" spans="1:7" s="141" customFormat="1" ht="30">
      <c r="A153" s="244" t="s">
        <v>487</v>
      </c>
      <c r="B153" s="424" t="s">
        <v>502</v>
      </c>
      <c r="C153" s="436"/>
      <c r="D153" s="438"/>
      <c r="E153" s="438"/>
      <c r="F153" s="445">
        <f>F156+F159</f>
        <v>9235.91953</v>
      </c>
      <c r="G153" s="440">
        <v>0</v>
      </c>
    </row>
    <row r="154" spans="1:7" s="141" customFormat="1" ht="30">
      <c r="A154" s="244" t="s">
        <v>498</v>
      </c>
      <c r="B154" s="424" t="s">
        <v>503</v>
      </c>
      <c r="C154" s="436"/>
      <c r="D154" s="438"/>
      <c r="E154" s="438"/>
      <c r="F154" s="446">
        <v>9215.91953</v>
      </c>
      <c r="G154" s="440">
        <v>0</v>
      </c>
    </row>
    <row r="155" spans="1:7" s="141" customFormat="1" ht="30">
      <c r="A155" s="244" t="s">
        <v>497</v>
      </c>
      <c r="B155" s="424" t="s">
        <v>503</v>
      </c>
      <c r="C155" s="436"/>
      <c r="D155" s="438"/>
      <c r="E155" s="438"/>
      <c r="F155" s="446">
        <v>9215.91953</v>
      </c>
      <c r="G155" s="440">
        <v>0</v>
      </c>
    </row>
    <row r="156" spans="1:7" s="141" customFormat="1" ht="75">
      <c r="A156" s="244" t="s">
        <v>491</v>
      </c>
      <c r="B156" s="424" t="s">
        <v>503</v>
      </c>
      <c r="C156" s="436">
        <v>100</v>
      </c>
      <c r="D156" s="438"/>
      <c r="E156" s="438"/>
      <c r="F156" s="446">
        <v>9215.91953</v>
      </c>
      <c r="G156" s="440">
        <v>0</v>
      </c>
    </row>
    <row r="157" spans="1:7" s="141" customFormat="1" ht="75">
      <c r="A157" s="244" t="s">
        <v>491</v>
      </c>
      <c r="B157" s="424" t="s">
        <v>503</v>
      </c>
      <c r="C157" s="436">
        <v>100</v>
      </c>
      <c r="D157" s="438" t="s">
        <v>25</v>
      </c>
      <c r="E157" s="438"/>
      <c r="F157" s="446">
        <v>9215.91953</v>
      </c>
      <c r="G157" s="440">
        <v>0</v>
      </c>
    </row>
    <row r="158" spans="1:7" s="141" customFormat="1" ht="75">
      <c r="A158" s="244" t="s">
        <v>491</v>
      </c>
      <c r="B158" s="424" t="s">
        <v>503</v>
      </c>
      <c r="C158" s="436">
        <v>100</v>
      </c>
      <c r="D158" s="438" t="s">
        <v>25</v>
      </c>
      <c r="E158" s="438" t="s">
        <v>49</v>
      </c>
      <c r="F158" s="446">
        <v>9215.91953</v>
      </c>
      <c r="G158" s="440">
        <v>0</v>
      </c>
    </row>
    <row r="159" spans="1:7" s="141" customFormat="1" ht="30">
      <c r="A159" s="244" t="s">
        <v>505</v>
      </c>
      <c r="B159" s="424" t="s">
        <v>504</v>
      </c>
      <c r="C159" s="436"/>
      <c r="D159" s="438"/>
      <c r="E159" s="438"/>
      <c r="F159" s="445">
        <v>20</v>
      </c>
      <c r="G159" s="440">
        <v>0</v>
      </c>
    </row>
    <row r="160" spans="1:7" s="141" customFormat="1" ht="30">
      <c r="A160" s="244" t="s">
        <v>500</v>
      </c>
      <c r="B160" s="424" t="s">
        <v>504</v>
      </c>
      <c r="C160" s="436">
        <v>200</v>
      </c>
      <c r="D160" s="438"/>
      <c r="E160" s="438"/>
      <c r="F160" s="445">
        <v>20</v>
      </c>
      <c r="G160" s="440">
        <v>0</v>
      </c>
    </row>
    <row r="161" spans="1:7" s="141" customFormat="1" ht="30">
      <c r="A161" s="244" t="s">
        <v>500</v>
      </c>
      <c r="B161" s="424" t="s">
        <v>504</v>
      </c>
      <c r="C161" s="436">
        <v>200</v>
      </c>
      <c r="D161" s="438" t="s">
        <v>25</v>
      </c>
      <c r="E161" s="438"/>
      <c r="F161" s="445">
        <v>20</v>
      </c>
      <c r="G161" s="440">
        <v>0</v>
      </c>
    </row>
    <row r="162" spans="1:7" s="141" customFormat="1" ht="30">
      <c r="A162" s="244" t="s">
        <v>500</v>
      </c>
      <c r="B162" s="424" t="s">
        <v>504</v>
      </c>
      <c r="C162" s="436">
        <v>200</v>
      </c>
      <c r="D162" s="438" t="s">
        <v>25</v>
      </c>
      <c r="E162" s="438" t="s">
        <v>49</v>
      </c>
      <c r="F162" s="445">
        <v>20</v>
      </c>
      <c r="G162" s="440">
        <v>0</v>
      </c>
    </row>
    <row r="163" spans="1:7" s="448" customFormat="1" ht="30">
      <c r="A163" s="425" t="s">
        <v>515</v>
      </c>
      <c r="B163" s="426" t="s">
        <v>513</v>
      </c>
      <c r="C163" s="441"/>
      <c r="D163" s="442"/>
      <c r="E163" s="442"/>
      <c r="F163" s="447">
        <v>260</v>
      </c>
      <c r="G163" s="440">
        <v>0</v>
      </c>
    </row>
    <row r="164" spans="1:7" s="141" customFormat="1" ht="105">
      <c r="A164" s="244" t="s">
        <v>514</v>
      </c>
      <c r="B164" s="424" t="s">
        <v>512</v>
      </c>
      <c r="C164" s="436"/>
      <c r="D164" s="438"/>
      <c r="E164" s="438"/>
      <c r="F164" s="445">
        <v>260</v>
      </c>
      <c r="G164" s="440">
        <v>0</v>
      </c>
    </row>
    <row r="165" spans="1:7" s="141" customFormat="1" ht="75">
      <c r="A165" s="244" t="s">
        <v>491</v>
      </c>
      <c r="B165" s="424" t="s">
        <v>512</v>
      </c>
      <c r="C165" s="436">
        <v>100</v>
      </c>
      <c r="D165" s="438"/>
      <c r="E165" s="438"/>
      <c r="F165" s="445">
        <v>260</v>
      </c>
      <c r="G165" s="440">
        <v>0</v>
      </c>
    </row>
    <row r="166" spans="1:7" s="141" customFormat="1" ht="75">
      <c r="A166" s="244" t="s">
        <v>491</v>
      </c>
      <c r="B166" s="424" t="s">
        <v>512</v>
      </c>
      <c r="C166" s="436">
        <v>100</v>
      </c>
      <c r="D166" s="438" t="s">
        <v>25</v>
      </c>
      <c r="E166" s="438"/>
      <c r="F166" s="445">
        <v>260</v>
      </c>
      <c r="G166" s="440">
        <v>0</v>
      </c>
    </row>
    <row r="167" spans="1:7" s="141" customFormat="1" ht="75">
      <c r="A167" s="244" t="s">
        <v>491</v>
      </c>
      <c r="B167" s="424" t="s">
        <v>512</v>
      </c>
      <c r="C167" s="436">
        <v>100</v>
      </c>
      <c r="D167" s="438" t="s">
        <v>25</v>
      </c>
      <c r="E167" s="438" t="s">
        <v>49</v>
      </c>
      <c r="F167" s="445">
        <v>260</v>
      </c>
      <c r="G167" s="440">
        <v>0</v>
      </c>
    </row>
    <row r="168" spans="1:7" s="448" customFormat="1" ht="60">
      <c r="A168" s="425" t="s">
        <v>111</v>
      </c>
      <c r="B168" s="426" t="s">
        <v>490</v>
      </c>
      <c r="C168" s="441"/>
      <c r="D168" s="442"/>
      <c r="E168" s="442"/>
      <c r="F168" s="447">
        <v>307</v>
      </c>
      <c r="G168" s="440">
        <v>0</v>
      </c>
    </row>
    <row r="169" spans="1:7" s="141" customFormat="1" ht="75">
      <c r="A169" s="244" t="s">
        <v>491</v>
      </c>
      <c r="B169" s="424" t="s">
        <v>490</v>
      </c>
      <c r="C169" s="436">
        <v>100</v>
      </c>
      <c r="D169" s="438"/>
      <c r="E169" s="438"/>
      <c r="F169" s="445">
        <v>307</v>
      </c>
      <c r="G169" s="440">
        <v>0</v>
      </c>
    </row>
    <row r="170" spans="1:7" s="141" customFormat="1" ht="75">
      <c r="A170" s="244" t="s">
        <v>491</v>
      </c>
      <c r="B170" s="424" t="s">
        <v>490</v>
      </c>
      <c r="C170" s="436">
        <v>100</v>
      </c>
      <c r="D170" s="438" t="s">
        <v>25</v>
      </c>
      <c r="E170" s="438"/>
      <c r="F170" s="445">
        <v>307</v>
      </c>
      <c r="G170" s="440">
        <v>0</v>
      </c>
    </row>
    <row r="171" spans="1:7" s="141" customFormat="1" ht="75">
      <c r="A171" s="244" t="s">
        <v>491</v>
      </c>
      <c r="B171" s="424" t="s">
        <v>490</v>
      </c>
      <c r="C171" s="436">
        <v>100</v>
      </c>
      <c r="D171" s="438" t="s">
        <v>25</v>
      </c>
      <c r="E171" s="438" t="s">
        <v>49</v>
      </c>
      <c r="F171" s="445">
        <v>307</v>
      </c>
      <c r="G171" s="440">
        <v>0</v>
      </c>
    </row>
    <row r="172" spans="1:7" s="141" customFormat="1" ht="15.75">
      <c r="A172" s="422" t="s">
        <v>53</v>
      </c>
      <c r="B172" s="449"/>
      <c r="C172" s="436"/>
      <c r="D172" s="438"/>
      <c r="E172" s="438"/>
      <c r="F172" s="450">
        <f>F173+F179</f>
        <v>8507.3242</v>
      </c>
      <c r="G172" s="440">
        <v>0</v>
      </c>
    </row>
    <row r="173" spans="1:7" s="448" customFormat="1" ht="30">
      <c r="A173" s="394" t="s">
        <v>138</v>
      </c>
      <c r="B173" s="451" t="s">
        <v>140</v>
      </c>
      <c r="C173" s="441"/>
      <c r="D173" s="442"/>
      <c r="E173" s="442"/>
      <c r="F173" s="447">
        <v>4</v>
      </c>
      <c r="G173" s="440">
        <v>0</v>
      </c>
    </row>
    <row r="174" spans="1:7" s="141" customFormat="1" ht="30">
      <c r="A174" s="382" t="s">
        <v>139</v>
      </c>
      <c r="B174" s="385" t="s">
        <v>141</v>
      </c>
      <c r="C174" s="436"/>
      <c r="D174" s="438"/>
      <c r="E174" s="438"/>
      <c r="F174" s="445">
        <v>4</v>
      </c>
      <c r="G174" s="440">
        <v>0</v>
      </c>
    </row>
    <row r="175" spans="1:7" s="141" customFormat="1" ht="90">
      <c r="A175" s="244" t="s">
        <v>56</v>
      </c>
      <c r="B175" s="385" t="s">
        <v>142</v>
      </c>
      <c r="C175" s="436"/>
      <c r="D175" s="438"/>
      <c r="E175" s="438"/>
      <c r="F175" s="445">
        <v>4</v>
      </c>
      <c r="G175" s="440">
        <v>0</v>
      </c>
    </row>
    <row r="176" spans="1:7" s="141" customFormat="1" ht="90">
      <c r="A176" s="244" t="s">
        <v>56</v>
      </c>
      <c r="B176" s="385" t="s">
        <v>142</v>
      </c>
      <c r="C176" s="436">
        <v>200</v>
      </c>
      <c r="D176" s="438"/>
      <c r="E176" s="438"/>
      <c r="F176" s="445">
        <v>4</v>
      </c>
      <c r="G176" s="440">
        <v>0</v>
      </c>
    </row>
    <row r="177" spans="1:7" s="141" customFormat="1" ht="90">
      <c r="A177" s="244" t="s">
        <v>56</v>
      </c>
      <c r="B177" s="385" t="s">
        <v>142</v>
      </c>
      <c r="C177" s="436">
        <v>200</v>
      </c>
      <c r="D177" s="438" t="s">
        <v>25</v>
      </c>
      <c r="E177" s="438"/>
      <c r="F177" s="445">
        <v>4</v>
      </c>
      <c r="G177" s="440">
        <v>0</v>
      </c>
    </row>
    <row r="178" spans="1:7" s="141" customFormat="1" ht="90">
      <c r="A178" s="244" t="s">
        <v>56</v>
      </c>
      <c r="B178" s="385" t="s">
        <v>142</v>
      </c>
      <c r="C178" s="436">
        <v>200</v>
      </c>
      <c r="D178" s="438" t="s">
        <v>25</v>
      </c>
      <c r="E178" s="438" t="s">
        <v>54</v>
      </c>
      <c r="F178" s="445">
        <v>4</v>
      </c>
      <c r="G178" s="440">
        <v>0</v>
      </c>
    </row>
    <row r="179" spans="1:7" s="448" customFormat="1" ht="15.75">
      <c r="A179" s="425" t="s">
        <v>104</v>
      </c>
      <c r="B179" s="426" t="s">
        <v>105</v>
      </c>
      <c r="C179" s="441"/>
      <c r="D179" s="442"/>
      <c r="E179" s="442"/>
      <c r="F179" s="447">
        <f>F181+F185+F198</f>
        <v>8503.3242</v>
      </c>
      <c r="G179" s="440">
        <v>0</v>
      </c>
    </row>
    <row r="180" spans="1:7" ht="45">
      <c r="A180" s="244" t="s">
        <v>107</v>
      </c>
      <c r="B180" s="424" t="s">
        <v>106</v>
      </c>
      <c r="C180" s="436"/>
      <c r="D180" s="438"/>
      <c r="E180" s="438"/>
      <c r="F180" s="439"/>
      <c r="G180" s="440">
        <v>0</v>
      </c>
    </row>
    <row r="181" spans="1:7" ht="30">
      <c r="A181" s="244" t="s">
        <v>109</v>
      </c>
      <c r="B181" s="424" t="s">
        <v>108</v>
      </c>
      <c r="C181" s="436"/>
      <c r="D181" s="438"/>
      <c r="E181" s="438"/>
      <c r="F181" s="452">
        <f>F182</f>
        <v>7622.9742</v>
      </c>
      <c r="G181" s="440">
        <v>0</v>
      </c>
    </row>
    <row r="182" spans="1:7" ht="75">
      <c r="A182" s="244" t="s">
        <v>41</v>
      </c>
      <c r="B182" s="424" t="s">
        <v>108</v>
      </c>
      <c r="C182" s="436">
        <v>100</v>
      </c>
      <c r="D182" s="438"/>
      <c r="E182" s="438"/>
      <c r="F182" s="452">
        <f>F183</f>
        <v>7622.9742</v>
      </c>
      <c r="G182" s="440">
        <v>0</v>
      </c>
    </row>
    <row r="183" spans="1:7" ht="75">
      <c r="A183" s="244" t="s">
        <v>41</v>
      </c>
      <c r="B183" s="424" t="s">
        <v>108</v>
      </c>
      <c r="C183" s="436">
        <v>100</v>
      </c>
      <c r="D183" s="438" t="s">
        <v>25</v>
      </c>
      <c r="E183" s="438"/>
      <c r="F183" s="452">
        <f>F184</f>
        <v>7622.9742</v>
      </c>
      <c r="G183" s="440">
        <v>0</v>
      </c>
    </row>
    <row r="184" spans="1:7" ht="75">
      <c r="A184" s="244" t="s">
        <v>41</v>
      </c>
      <c r="B184" s="424" t="s">
        <v>108</v>
      </c>
      <c r="C184" s="436">
        <v>100</v>
      </c>
      <c r="D184" s="438" t="s">
        <v>25</v>
      </c>
      <c r="E184" s="438" t="s">
        <v>54</v>
      </c>
      <c r="F184" s="452">
        <f>'приложение 6'!F83</f>
        <v>7622.9742</v>
      </c>
      <c r="G184" s="440">
        <v>0</v>
      </c>
    </row>
    <row r="185" spans="1:7" s="444" customFormat="1" ht="30">
      <c r="A185" s="425" t="s">
        <v>112</v>
      </c>
      <c r="B185" s="426" t="s">
        <v>119</v>
      </c>
      <c r="C185" s="441"/>
      <c r="D185" s="442"/>
      <c r="E185" s="442"/>
      <c r="F185" s="443">
        <f>F186+F189++F192+F195</f>
        <v>800.35</v>
      </c>
      <c r="G185" s="440">
        <v>0</v>
      </c>
    </row>
    <row r="186" spans="1:7" ht="75">
      <c r="A186" s="244" t="s">
        <v>41</v>
      </c>
      <c r="B186" s="424" t="s">
        <v>119</v>
      </c>
      <c r="C186" s="436">
        <v>100</v>
      </c>
      <c r="D186" s="438"/>
      <c r="E186" s="438"/>
      <c r="F186" s="439">
        <v>111.6</v>
      </c>
      <c r="G186" s="440">
        <v>0</v>
      </c>
    </row>
    <row r="187" spans="1:7" ht="75">
      <c r="A187" s="244" t="s">
        <v>41</v>
      </c>
      <c r="B187" s="424" t="s">
        <v>119</v>
      </c>
      <c r="C187" s="436">
        <v>100</v>
      </c>
      <c r="D187" s="438" t="s">
        <v>25</v>
      </c>
      <c r="E187" s="438"/>
      <c r="F187" s="439">
        <v>111.6</v>
      </c>
      <c r="G187" s="440">
        <v>0</v>
      </c>
    </row>
    <row r="188" spans="1:7" ht="75">
      <c r="A188" s="244" t="s">
        <v>41</v>
      </c>
      <c r="B188" s="424" t="s">
        <v>119</v>
      </c>
      <c r="C188" s="436">
        <v>100</v>
      </c>
      <c r="D188" s="438" t="s">
        <v>25</v>
      </c>
      <c r="E188" s="438" t="s">
        <v>54</v>
      </c>
      <c r="F188" s="439">
        <v>111.6</v>
      </c>
      <c r="G188" s="440">
        <v>0</v>
      </c>
    </row>
    <row r="189" spans="1:7" ht="30">
      <c r="A189" s="244" t="s">
        <v>112</v>
      </c>
      <c r="B189" s="424" t="s">
        <v>119</v>
      </c>
      <c r="C189" s="436">
        <v>200</v>
      </c>
      <c r="D189" s="438"/>
      <c r="E189" s="438"/>
      <c r="F189" s="439">
        <v>279.35</v>
      </c>
      <c r="G189" s="440">
        <v>0</v>
      </c>
    </row>
    <row r="190" spans="1:7" ht="15.75">
      <c r="A190" s="244" t="s">
        <v>43</v>
      </c>
      <c r="B190" s="424" t="s">
        <v>119</v>
      </c>
      <c r="C190" s="436">
        <v>200</v>
      </c>
      <c r="D190" s="438" t="s">
        <v>25</v>
      </c>
      <c r="E190" s="438"/>
      <c r="F190" s="439">
        <v>279.35</v>
      </c>
      <c r="G190" s="440">
        <v>0</v>
      </c>
    </row>
    <row r="191" spans="1:7" ht="15.75">
      <c r="A191" s="244" t="s">
        <v>43</v>
      </c>
      <c r="B191" s="424" t="s">
        <v>119</v>
      </c>
      <c r="C191" s="436">
        <v>200</v>
      </c>
      <c r="D191" s="438" t="s">
        <v>25</v>
      </c>
      <c r="E191" s="438" t="s">
        <v>54</v>
      </c>
      <c r="F191" s="439">
        <v>279.35</v>
      </c>
      <c r="G191" s="440">
        <v>0</v>
      </c>
    </row>
    <row r="192" spans="1:7" ht="15.75">
      <c r="A192" s="382" t="s">
        <v>46</v>
      </c>
      <c r="B192" s="424" t="s">
        <v>119</v>
      </c>
      <c r="C192" s="436">
        <v>800</v>
      </c>
      <c r="D192" s="438"/>
      <c r="E192" s="438"/>
      <c r="F192" s="439">
        <v>9.4</v>
      </c>
      <c r="G192" s="440">
        <v>0</v>
      </c>
    </row>
    <row r="193" spans="1:7" ht="15.75">
      <c r="A193" s="382" t="s">
        <v>46</v>
      </c>
      <c r="B193" s="424" t="s">
        <v>119</v>
      </c>
      <c r="C193" s="436">
        <v>800</v>
      </c>
      <c r="D193" s="438" t="s">
        <v>25</v>
      </c>
      <c r="E193" s="438"/>
      <c r="F193" s="439">
        <v>9.4</v>
      </c>
      <c r="G193" s="440">
        <v>0</v>
      </c>
    </row>
    <row r="194" spans="1:7" ht="15.75">
      <c r="A194" s="382" t="s">
        <v>46</v>
      </c>
      <c r="B194" s="424" t="s">
        <v>119</v>
      </c>
      <c r="C194" s="436">
        <v>800</v>
      </c>
      <c r="D194" s="438" t="s">
        <v>25</v>
      </c>
      <c r="E194" s="438" t="s">
        <v>54</v>
      </c>
      <c r="F194" s="439">
        <v>9.4</v>
      </c>
      <c r="G194" s="440">
        <v>0</v>
      </c>
    </row>
    <row r="195" spans="1:7" ht="15.75">
      <c r="A195" s="382" t="s">
        <v>43</v>
      </c>
      <c r="B195" s="424" t="s">
        <v>119</v>
      </c>
      <c r="C195" s="436">
        <v>200</v>
      </c>
      <c r="D195" s="438"/>
      <c r="E195" s="438"/>
      <c r="F195" s="439">
        <f>F196</f>
        <v>400</v>
      </c>
      <c r="G195" s="440"/>
    </row>
    <row r="196" spans="1:7" ht="15.75">
      <c r="A196" s="382" t="s">
        <v>43</v>
      </c>
      <c r="B196" s="424" t="s">
        <v>119</v>
      </c>
      <c r="C196" s="436">
        <v>200</v>
      </c>
      <c r="D196" s="438" t="s">
        <v>29</v>
      </c>
      <c r="E196" s="438"/>
      <c r="F196" s="439">
        <f>F197</f>
        <v>400</v>
      </c>
      <c r="G196" s="440"/>
    </row>
    <row r="197" spans="1:7" ht="29.25" customHeight="1">
      <c r="A197" s="382" t="s">
        <v>112</v>
      </c>
      <c r="B197" s="424" t="s">
        <v>119</v>
      </c>
      <c r="C197" s="436">
        <v>200</v>
      </c>
      <c r="D197" s="438" t="s">
        <v>29</v>
      </c>
      <c r="E197" s="438" t="s">
        <v>30</v>
      </c>
      <c r="F197" s="439">
        <f>400</f>
        <v>400</v>
      </c>
      <c r="G197" s="440"/>
    </row>
    <row r="198" spans="1:7" ht="60">
      <c r="A198" s="244" t="s">
        <v>111</v>
      </c>
      <c r="B198" s="424" t="s">
        <v>110</v>
      </c>
      <c r="C198" s="436"/>
      <c r="D198" s="438"/>
      <c r="E198" s="438"/>
      <c r="F198" s="439">
        <v>80</v>
      </c>
      <c r="G198" s="440">
        <v>0</v>
      </c>
    </row>
    <row r="199" spans="1:7" ht="75">
      <c r="A199" s="244" t="s">
        <v>41</v>
      </c>
      <c r="B199" s="424" t="s">
        <v>110</v>
      </c>
      <c r="C199" s="436">
        <v>100</v>
      </c>
      <c r="D199" s="438"/>
      <c r="E199" s="438"/>
      <c r="F199" s="439">
        <v>80</v>
      </c>
      <c r="G199" s="440">
        <v>0</v>
      </c>
    </row>
    <row r="200" spans="1:7" ht="75">
      <c r="A200" s="244" t="s">
        <v>41</v>
      </c>
      <c r="B200" s="424" t="s">
        <v>110</v>
      </c>
      <c r="C200" s="436">
        <v>100</v>
      </c>
      <c r="D200" s="438" t="s">
        <v>25</v>
      </c>
      <c r="E200" s="438"/>
      <c r="F200" s="439">
        <v>80</v>
      </c>
      <c r="G200" s="440">
        <v>0</v>
      </c>
    </row>
    <row r="201" spans="1:7" ht="75">
      <c r="A201" s="244" t="s">
        <v>41</v>
      </c>
      <c r="B201" s="424" t="s">
        <v>110</v>
      </c>
      <c r="C201" s="436">
        <v>100</v>
      </c>
      <c r="D201" s="438" t="s">
        <v>25</v>
      </c>
      <c r="E201" s="438" t="s">
        <v>54</v>
      </c>
      <c r="F201" s="439">
        <v>80</v>
      </c>
      <c r="G201" s="440">
        <v>0</v>
      </c>
    </row>
    <row r="202" spans="1:7" ht="15.75">
      <c r="A202" s="422" t="s">
        <v>62</v>
      </c>
      <c r="B202" s="453"/>
      <c r="C202" s="436"/>
      <c r="D202" s="438"/>
      <c r="E202" s="438"/>
      <c r="F202" s="454">
        <v>165.4</v>
      </c>
      <c r="G202" s="440">
        <v>0</v>
      </c>
    </row>
    <row r="203" spans="1:7" ht="15.75">
      <c r="A203" s="422" t="s">
        <v>63</v>
      </c>
      <c r="B203" s="453"/>
      <c r="C203" s="436"/>
      <c r="D203" s="438"/>
      <c r="E203" s="438"/>
      <c r="F203" s="439">
        <f>F207+F210</f>
        <v>165.4</v>
      </c>
      <c r="G203" s="440">
        <v>0</v>
      </c>
    </row>
    <row r="204" spans="1:7" ht="15.75">
      <c r="A204" s="244" t="s">
        <v>104</v>
      </c>
      <c r="B204" s="424" t="s">
        <v>105</v>
      </c>
      <c r="C204" s="436"/>
      <c r="D204" s="438"/>
      <c r="E204" s="438"/>
      <c r="F204" s="439">
        <f>F208+F211</f>
        <v>165.4</v>
      </c>
      <c r="G204" s="440">
        <v>0</v>
      </c>
    </row>
    <row r="205" spans="1:7" ht="30">
      <c r="A205" s="244" t="s">
        <v>136</v>
      </c>
      <c r="B205" s="424" t="s">
        <v>106</v>
      </c>
      <c r="C205" s="436"/>
      <c r="D205" s="438"/>
      <c r="E205" s="438"/>
      <c r="F205" s="439">
        <f>F209+F212</f>
        <v>165.4</v>
      </c>
      <c r="G205" s="440">
        <v>0</v>
      </c>
    </row>
    <row r="206" spans="1:7" ht="75">
      <c r="A206" s="244" t="s">
        <v>41</v>
      </c>
      <c r="B206" s="424" t="s">
        <v>137</v>
      </c>
      <c r="C206" s="436">
        <v>100</v>
      </c>
      <c r="D206" s="438"/>
      <c r="E206" s="438"/>
      <c r="F206" s="452">
        <v>161.30162</v>
      </c>
      <c r="G206" s="440">
        <v>0</v>
      </c>
    </row>
    <row r="207" spans="1:7" ht="75">
      <c r="A207" s="244" t="s">
        <v>41</v>
      </c>
      <c r="B207" s="424" t="s">
        <v>137</v>
      </c>
      <c r="C207" s="436">
        <v>100</v>
      </c>
      <c r="D207" s="438"/>
      <c r="E207" s="438"/>
      <c r="F207" s="452">
        <v>161.30162</v>
      </c>
      <c r="G207" s="440">
        <v>0</v>
      </c>
    </row>
    <row r="208" spans="1:7" ht="75">
      <c r="A208" s="244" t="s">
        <v>41</v>
      </c>
      <c r="B208" s="424" t="s">
        <v>137</v>
      </c>
      <c r="C208" s="436">
        <v>100</v>
      </c>
      <c r="D208" s="438" t="s">
        <v>30</v>
      </c>
      <c r="E208" s="438"/>
      <c r="F208" s="452">
        <v>161.30162</v>
      </c>
      <c r="G208" s="440">
        <v>0</v>
      </c>
    </row>
    <row r="209" spans="1:7" ht="75">
      <c r="A209" s="244" t="s">
        <v>41</v>
      </c>
      <c r="B209" s="424" t="s">
        <v>137</v>
      </c>
      <c r="C209" s="436">
        <v>100</v>
      </c>
      <c r="D209" s="438" t="s">
        <v>30</v>
      </c>
      <c r="E209" s="438" t="s">
        <v>26</v>
      </c>
      <c r="F209" s="452">
        <v>161.30162</v>
      </c>
      <c r="G209" s="440">
        <v>0</v>
      </c>
    </row>
    <row r="210" spans="1:7" ht="15.75">
      <c r="A210" s="244" t="s">
        <v>43</v>
      </c>
      <c r="B210" s="424" t="s">
        <v>137</v>
      </c>
      <c r="C210" s="436">
        <v>200</v>
      </c>
      <c r="D210" s="438"/>
      <c r="E210" s="438"/>
      <c r="F210" s="452">
        <f>4.09838</f>
        <v>4.09838</v>
      </c>
      <c r="G210" s="440">
        <v>0</v>
      </c>
    </row>
    <row r="211" spans="1:7" ht="15.75">
      <c r="A211" s="244" t="s">
        <v>43</v>
      </c>
      <c r="B211" s="424" t="s">
        <v>137</v>
      </c>
      <c r="C211" s="436">
        <v>200</v>
      </c>
      <c r="D211" s="438" t="s">
        <v>30</v>
      </c>
      <c r="E211" s="438"/>
      <c r="F211" s="452">
        <f>4.09838</f>
        <v>4.09838</v>
      </c>
      <c r="G211" s="440">
        <v>0</v>
      </c>
    </row>
    <row r="212" spans="1:7" ht="15.75">
      <c r="A212" s="244" t="s">
        <v>43</v>
      </c>
      <c r="B212" s="424" t="s">
        <v>137</v>
      </c>
      <c r="C212" s="436">
        <v>200</v>
      </c>
      <c r="D212" s="438" t="s">
        <v>30</v>
      </c>
      <c r="E212" s="438" t="s">
        <v>26</v>
      </c>
      <c r="F212" s="452">
        <f>4.09838</f>
        <v>4.09838</v>
      </c>
      <c r="G212" s="440">
        <v>0</v>
      </c>
    </row>
    <row r="213" spans="1:7" ht="15.75">
      <c r="A213" s="72" t="s">
        <v>72</v>
      </c>
      <c r="B213" s="453"/>
      <c r="C213" s="436"/>
      <c r="D213" s="438"/>
      <c r="E213" s="438"/>
      <c r="F213" s="454">
        <v>11.4</v>
      </c>
      <c r="G213" s="440">
        <v>0</v>
      </c>
    </row>
    <row r="214" spans="1:7" ht="15.75">
      <c r="A214" s="244" t="s">
        <v>127</v>
      </c>
      <c r="B214" s="424" t="s">
        <v>128</v>
      </c>
      <c r="C214" s="436"/>
      <c r="D214" s="438"/>
      <c r="E214" s="438"/>
      <c r="F214" s="455">
        <v>11.4</v>
      </c>
      <c r="G214" s="440">
        <v>0</v>
      </c>
    </row>
    <row r="215" spans="1:7" ht="45">
      <c r="A215" s="244" t="s">
        <v>129</v>
      </c>
      <c r="B215" s="424" t="s">
        <v>130</v>
      </c>
      <c r="C215" s="436"/>
      <c r="D215" s="438"/>
      <c r="E215" s="438"/>
      <c r="F215" s="455">
        <v>11.4</v>
      </c>
      <c r="G215" s="440">
        <v>0</v>
      </c>
    </row>
    <row r="216" spans="1:7" ht="60">
      <c r="A216" s="244" t="s">
        <v>23</v>
      </c>
      <c r="B216" s="424" t="s">
        <v>131</v>
      </c>
      <c r="C216" s="436"/>
      <c r="D216" s="438"/>
      <c r="E216" s="438"/>
      <c r="F216" s="455">
        <v>11.4</v>
      </c>
      <c r="G216" s="440">
        <v>0</v>
      </c>
    </row>
    <row r="217" spans="1:7" ht="15.75">
      <c r="A217" s="244" t="s">
        <v>43</v>
      </c>
      <c r="B217" s="424" t="s">
        <v>131</v>
      </c>
      <c r="C217" s="436">
        <v>200</v>
      </c>
      <c r="D217" s="438"/>
      <c r="E217" s="438"/>
      <c r="F217" s="455">
        <v>11.4</v>
      </c>
      <c r="G217" s="440">
        <v>0</v>
      </c>
    </row>
    <row r="218" spans="1:7" ht="15.75">
      <c r="A218" s="244" t="s">
        <v>43</v>
      </c>
      <c r="B218" s="424" t="s">
        <v>131</v>
      </c>
      <c r="C218" s="436">
        <v>200</v>
      </c>
      <c r="D218" s="438" t="s">
        <v>49</v>
      </c>
      <c r="E218" s="438"/>
      <c r="F218" s="455">
        <v>11.4</v>
      </c>
      <c r="G218" s="440">
        <v>0</v>
      </c>
    </row>
    <row r="219" spans="1:7" ht="15.75">
      <c r="A219" s="244" t="s">
        <v>43</v>
      </c>
      <c r="B219" s="424" t="s">
        <v>131</v>
      </c>
      <c r="C219" s="436">
        <v>200</v>
      </c>
      <c r="D219" s="438" t="s">
        <v>49</v>
      </c>
      <c r="E219" s="438" t="s">
        <v>28</v>
      </c>
      <c r="F219" s="455">
        <v>11.4</v>
      </c>
      <c r="G219" s="440">
        <v>0</v>
      </c>
    </row>
    <row r="220" spans="1:7" ht="15.75">
      <c r="A220" s="72" t="s">
        <v>91</v>
      </c>
      <c r="B220" s="453"/>
      <c r="C220" s="436"/>
      <c r="D220" s="438"/>
      <c r="E220" s="438"/>
      <c r="F220" s="454">
        <v>12</v>
      </c>
      <c r="G220" s="440">
        <v>0</v>
      </c>
    </row>
    <row r="221" spans="1:7" ht="15.75">
      <c r="A221" s="95" t="s">
        <v>92</v>
      </c>
      <c r="B221" s="456"/>
      <c r="C221" s="457"/>
      <c r="D221" s="458"/>
      <c r="E221" s="458"/>
      <c r="F221" s="459">
        <v>12</v>
      </c>
      <c r="G221" s="440">
        <v>0</v>
      </c>
    </row>
    <row r="222" spans="1:7" ht="15.75">
      <c r="A222" s="78" t="s">
        <v>122</v>
      </c>
      <c r="B222" s="77" t="s">
        <v>106</v>
      </c>
      <c r="C222" s="457"/>
      <c r="D222" s="458"/>
      <c r="E222" s="458"/>
      <c r="F222" s="459">
        <v>12</v>
      </c>
      <c r="G222" s="440">
        <v>0</v>
      </c>
    </row>
    <row r="223" spans="1:7" ht="31.5">
      <c r="A223" s="78" t="s">
        <v>93</v>
      </c>
      <c r="B223" s="77" t="s">
        <v>525</v>
      </c>
      <c r="C223" s="457"/>
      <c r="D223" s="458"/>
      <c r="E223" s="458"/>
      <c r="F223" s="459">
        <v>12</v>
      </c>
      <c r="G223" s="440">
        <v>0</v>
      </c>
    </row>
    <row r="224" spans="1:7" ht="15.75">
      <c r="A224" s="78" t="s">
        <v>94</v>
      </c>
      <c r="B224" s="77" t="s">
        <v>525</v>
      </c>
      <c r="C224" s="457">
        <v>300</v>
      </c>
      <c r="D224" s="458"/>
      <c r="E224" s="458"/>
      <c r="F224" s="459">
        <v>12</v>
      </c>
      <c r="G224" s="440">
        <v>0</v>
      </c>
    </row>
    <row r="225" spans="1:7" ht="15.75">
      <c r="A225" s="78" t="s">
        <v>94</v>
      </c>
      <c r="B225" s="77" t="s">
        <v>525</v>
      </c>
      <c r="C225" s="457">
        <v>300</v>
      </c>
      <c r="D225" s="458" t="s">
        <v>28</v>
      </c>
      <c r="E225" s="458"/>
      <c r="F225" s="459">
        <v>12</v>
      </c>
      <c r="G225" s="440">
        <v>0</v>
      </c>
    </row>
    <row r="226" spans="1:7" ht="15.75">
      <c r="A226" s="78" t="s">
        <v>94</v>
      </c>
      <c r="B226" s="77" t="s">
        <v>525</v>
      </c>
      <c r="C226" s="457">
        <v>300</v>
      </c>
      <c r="D226" s="458" t="s">
        <v>28</v>
      </c>
      <c r="E226" s="458" t="s">
        <v>25</v>
      </c>
      <c r="F226" s="459">
        <v>12</v>
      </c>
      <c r="G226" s="440">
        <v>0</v>
      </c>
    </row>
    <row r="227" spans="1:8" ht="15.75">
      <c r="A227" s="460" t="s">
        <v>700</v>
      </c>
      <c r="B227" s="456"/>
      <c r="C227" s="457"/>
      <c r="D227" s="458"/>
      <c r="E227" s="458"/>
      <c r="F227" s="461">
        <f>F11+F15+F18+F22+F26+F30+F38+F60+F88+F95+F118+F125+F132+F151+F172+F202+F213+F220</f>
        <v>61704.750830000004</v>
      </c>
      <c r="G227" s="462"/>
      <c r="H227" s="463"/>
    </row>
    <row r="228" spans="1:7" ht="15.75">
      <c r="A228" s="464"/>
      <c r="B228" s="464"/>
      <c r="C228" s="465"/>
      <c r="D228" s="466"/>
      <c r="E228" s="466"/>
      <c r="F228" s="467"/>
      <c r="G228" s="468"/>
    </row>
    <row r="229" spans="1:7" ht="15.75">
      <c r="A229" s="464"/>
      <c r="B229" s="464"/>
      <c r="C229" s="465"/>
      <c r="D229" s="466"/>
      <c r="E229" s="466"/>
      <c r="F229" s="467"/>
      <c r="G229" s="468"/>
    </row>
    <row r="230" spans="1:7" ht="15.75">
      <c r="A230" s="464"/>
      <c r="B230" s="464"/>
      <c r="C230" s="465"/>
      <c r="D230" s="466"/>
      <c r="E230" s="466"/>
      <c r="F230" s="467"/>
      <c r="G230" s="468"/>
    </row>
    <row r="231" spans="1:7" ht="15.75">
      <c r="A231" s="464"/>
      <c r="B231" s="464"/>
      <c r="C231" s="465"/>
      <c r="D231" s="466"/>
      <c r="E231" s="466"/>
      <c r="F231" s="467"/>
      <c r="G231" s="468"/>
    </row>
    <row r="232" spans="1:7" ht="15.75">
      <c r="A232" s="464"/>
      <c r="B232" s="464"/>
      <c r="C232" s="465"/>
      <c r="D232" s="466"/>
      <c r="E232" s="466"/>
      <c r="F232" s="467"/>
      <c r="G232" s="468"/>
    </row>
    <row r="233" spans="1:7" ht="15.75">
      <c r="A233" s="464"/>
      <c r="B233" s="464"/>
      <c r="C233" s="465"/>
      <c r="D233" s="466"/>
      <c r="E233" s="466"/>
      <c r="F233" s="467"/>
      <c r="G233" s="468"/>
    </row>
    <row r="234" spans="1:7" ht="15.75">
      <c r="A234" s="464"/>
      <c r="B234" s="464"/>
      <c r="C234" s="465"/>
      <c r="D234" s="466"/>
      <c r="E234" s="466"/>
      <c r="F234" s="467"/>
      <c r="G234" s="468"/>
    </row>
    <row r="235" spans="1:7" ht="15.75">
      <c r="A235" s="464"/>
      <c r="B235" s="464"/>
      <c r="C235" s="465"/>
      <c r="D235" s="466"/>
      <c r="E235" s="466"/>
      <c r="F235" s="467"/>
      <c r="G235" s="468"/>
    </row>
    <row r="236" spans="1:7" ht="15.75">
      <c r="A236" s="464"/>
      <c r="B236" s="464"/>
      <c r="C236" s="465"/>
      <c r="D236" s="466"/>
      <c r="E236" s="466"/>
      <c r="F236" s="467"/>
      <c r="G236" s="468"/>
    </row>
  </sheetData>
  <sheetProtection/>
  <mergeCells count="10">
    <mergeCell ref="A8:C8"/>
    <mergeCell ref="B1:C1"/>
    <mergeCell ref="B2:C2"/>
    <mergeCell ref="D2:G2"/>
    <mergeCell ref="B3:G3"/>
    <mergeCell ref="B4:G4"/>
    <mergeCell ref="B5:G5"/>
    <mergeCell ref="A6:C6"/>
    <mergeCell ref="A7:F7"/>
    <mergeCell ref="F6:G6"/>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8"/>
  <sheetViews>
    <sheetView showGridLines="0" view="pageBreakPreview" zoomScale="60" zoomScaleNormal="75" workbookViewId="0" topLeftCell="A25">
      <selection activeCell="C36" sqref="C36"/>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511</v>
      </c>
      <c r="D1" s="3"/>
      <c r="E1" s="3"/>
    </row>
    <row r="2" spans="1:5" ht="15.75">
      <c r="A2" s="1"/>
      <c r="B2" s="1"/>
      <c r="C2" s="5" t="s">
        <v>151</v>
      </c>
      <c r="D2" s="3"/>
      <c r="E2" s="3"/>
    </row>
    <row r="3" spans="1:5" ht="15.75">
      <c r="A3" s="1"/>
      <c r="B3" s="1"/>
      <c r="C3" s="5" t="s">
        <v>791</v>
      </c>
      <c r="D3" s="3"/>
      <c r="E3" s="3"/>
    </row>
    <row r="4" spans="1:5" ht="16.5">
      <c r="A4" s="1"/>
      <c r="B4" s="1"/>
      <c r="C4" s="6" t="s">
        <v>666</v>
      </c>
      <c r="D4" s="3"/>
      <c r="E4" s="3"/>
    </row>
    <row r="5" spans="1:5" ht="21" customHeight="1">
      <c r="A5" s="1"/>
      <c r="B5" s="1"/>
      <c r="C5" s="6" t="s">
        <v>704</v>
      </c>
      <c r="D5" s="3"/>
      <c r="E5" s="3"/>
    </row>
    <row r="6" spans="1:5" ht="15.75">
      <c r="A6" s="1"/>
      <c r="B6" s="1"/>
      <c r="C6" s="7" t="s">
        <v>913</v>
      </c>
      <c r="D6" s="3"/>
      <c r="E6" s="3"/>
    </row>
    <row r="7" spans="1:3" ht="42.75" customHeight="1">
      <c r="A7" s="498" t="s">
        <v>687</v>
      </c>
      <c r="B7" s="498"/>
      <c r="C7" s="498"/>
    </row>
    <row r="8" spans="1:3" ht="15.75" customHeight="1">
      <c r="A8" s="499"/>
      <c r="B8" s="499"/>
      <c r="C8" s="499"/>
    </row>
    <row r="9" spans="2:3" ht="15.75">
      <c r="B9" s="8"/>
      <c r="C9" s="9"/>
    </row>
    <row r="10" spans="1:3" s="11" customFormat="1" ht="33.75" customHeight="1">
      <c r="A10" s="500" t="s">
        <v>152</v>
      </c>
      <c r="B10" s="500"/>
      <c r="C10" s="500" t="s">
        <v>153</v>
      </c>
    </row>
    <row r="11" spans="1:4" s="11" customFormat="1" ht="54.75" customHeight="1">
      <c r="A11" s="10" t="s">
        <v>154</v>
      </c>
      <c r="B11" s="12" t="s">
        <v>155</v>
      </c>
      <c r="C11" s="500"/>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156</v>
      </c>
      <c r="B13" s="18"/>
      <c r="C13" s="19" t="s">
        <v>157</v>
      </c>
      <c r="D13" s="20"/>
      <c r="E13" s="20"/>
      <c r="F13" s="21"/>
      <c r="G13" s="21"/>
      <c r="H13" s="21"/>
      <c r="I13" s="21"/>
      <c r="J13" s="21"/>
      <c r="K13" s="21"/>
      <c r="L13" s="21"/>
      <c r="M13" s="21"/>
      <c r="N13" s="21"/>
    </row>
    <row r="14" spans="1:14" ht="63.75" customHeight="1">
      <c r="A14" s="22" t="s">
        <v>156</v>
      </c>
      <c r="B14" s="23" t="s">
        <v>710</v>
      </c>
      <c r="C14" s="23" t="s">
        <v>711</v>
      </c>
      <c r="D14" s="20"/>
      <c r="E14" s="20"/>
      <c r="F14" s="21"/>
      <c r="G14" s="21"/>
      <c r="H14" s="21"/>
      <c r="I14" s="21"/>
      <c r="J14" s="21"/>
      <c r="K14" s="21"/>
      <c r="L14" s="21"/>
      <c r="M14" s="21"/>
      <c r="N14" s="21"/>
    </row>
    <row r="15" spans="1:14" ht="63.75" customHeight="1">
      <c r="A15" s="22" t="s">
        <v>156</v>
      </c>
      <c r="B15" s="23" t="s">
        <v>712</v>
      </c>
      <c r="C15" s="23" t="s">
        <v>713</v>
      </c>
      <c r="D15" s="20"/>
      <c r="E15" s="20"/>
      <c r="F15" s="21"/>
      <c r="G15" s="21"/>
      <c r="H15" s="21"/>
      <c r="I15" s="21"/>
      <c r="J15" s="21"/>
      <c r="K15" s="21"/>
      <c r="L15" s="21"/>
      <c r="M15" s="21"/>
      <c r="N15" s="21"/>
    </row>
    <row r="16" spans="1:14" ht="63.75" customHeight="1">
      <c r="A16" s="22" t="s">
        <v>156</v>
      </c>
      <c r="B16" s="23" t="s">
        <v>714</v>
      </c>
      <c r="C16" s="23" t="s">
        <v>715</v>
      </c>
      <c r="D16" s="20"/>
      <c r="E16" s="20"/>
      <c r="F16" s="21"/>
      <c r="G16" s="21"/>
      <c r="H16" s="21"/>
      <c r="I16" s="21"/>
      <c r="J16" s="21"/>
      <c r="K16" s="21"/>
      <c r="L16" s="21"/>
      <c r="M16" s="21"/>
      <c r="N16" s="21"/>
    </row>
    <row r="17" spans="1:14" ht="63.75" customHeight="1">
      <c r="A17" s="22" t="s">
        <v>160</v>
      </c>
      <c r="B17" s="23" t="s">
        <v>716</v>
      </c>
      <c r="C17" s="23" t="s">
        <v>717</v>
      </c>
      <c r="D17" s="20"/>
      <c r="E17" s="20"/>
      <c r="F17" s="21"/>
      <c r="G17" s="21"/>
      <c r="H17" s="21"/>
      <c r="I17" s="21"/>
      <c r="J17" s="21"/>
      <c r="K17" s="21"/>
      <c r="L17" s="21"/>
      <c r="M17" s="21"/>
      <c r="N17" s="21"/>
    </row>
    <row r="18" spans="1:14" ht="70.5" customHeight="1">
      <c r="A18" s="22" t="s">
        <v>156</v>
      </c>
      <c r="B18" s="23" t="s">
        <v>718</v>
      </c>
      <c r="C18" s="472" t="s">
        <v>719</v>
      </c>
      <c r="D18" s="20"/>
      <c r="E18" s="20"/>
      <c r="F18" s="21"/>
      <c r="G18" s="21"/>
      <c r="H18" s="21"/>
      <c r="I18" s="21"/>
      <c r="J18" s="21"/>
      <c r="K18" s="21"/>
      <c r="L18" s="21"/>
      <c r="M18" s="21"/>
      <c r="N18" s="21"/>
    </row>
    <row r="19" spans="1:14" ht="63.75" customHeight="1">
      <c r="A19" s="22" t="s">
        <v>156</v>
      </c>
      <c r="B19" s="23" t="s">
        <v>720</v>
      </c>
      <c r="C19" s="23" t="s">
        <v>721</v>
      </c>
      <c r="D19" s="20"/>
      <c r="E19" s="20"/>
      <c r="F19" s="21"/>
      <c r="G19" s="21"/>
      <c r="H19" s="21"/>
      <c r="I19" s="21"/>
      <c r="J19" s="21"/>
      <c r="K19" s="21"/>
      <c r="L19" s="21"/>
      <c r="M19" s="21"/>
      <c r="N19" s="21"/>
    </row>
    <row r="20" spans="1:14" ht="67.5" customHeight="1">
      <c r="A20" s="22" t="s">
        <v>156</v>
      </c>
      <c r="B20" s="23" t="s">
        <v>722</v>
      </c>
      <c r="C20" s="23" t="s">
        <v>723</v>
      </c>
      <c r="D20" s="20"/>
      <c r="E20" s="20"/>
      <c r="F20" s="21"/>
      <c r="G20" s="21"/>
      <c r="H20" s="21"/>
      <c r="I20" s="21"/>
      <c r="J20" s="21"/>
      <c r="K20" s="21"/>
      <c r="L20" s="21"/>
      <c r="M20" s="21"/>
      <c r="N20" s="21"/>
    </row>
    <row r="21" spans="1:14" ht="64.5" customHeight="1">
      <c r="A21" s="22" t="s">
        <v>156</v>
      </c>
      <c r="B21" s="23" t="s">
        <v>724</v>
      </c>
      <c r="C21" s="23" t="s">
        <v>725</v>
      </c>
      <c r="D21" s="20"/>
      <c r="E21" s="20"/>
      <c r="F21" s="21"/>
      <c r="G21" s="21"/>
      <c r="H21" s="21"/>
      <c r="I21" s="21"/>
      <c r="J21" s="21"/>
      <c r="K21" s="21"/>
      <c r="L21" s="21"/>
      <c r="M21" s="21"/>
      <c r="N21" s="21"/>
    </row>
    <row r="22" spans="1:14" ht="54.75" customHeight="1">
      <c r="A22" s="22" t="s">
        <v>156</v>
      </c>
      <c r="B22" s="23" t="s">
        <v>726</v>
      </c>
      <c r="C22" s="23" t="s">
        <v>727</v>
      </c>
      <c r="D22" s="20"/>
      <c r="E22" s="20"/>
      <c r="F22" s="21"/>
      <c r="G22" s="21"/>
      <c r="H22" s="21"/>
      <c r="I22" s="21"/>
      <c r="J22" s="21"/>
      <c r="K22" s="21"/>
      <c r="L22" s="21"/>
      <c r="M22" s="21"/>
      <c r="N22" s="21"/>
    </row>
    <row r="23" spans="1:14" ht="50.25" customHeight="1">
      <c r="A23" s="22" t="s">
        <v>156</v>
      </c>
      <c r="B23" s="23" t="s">
        <v>728</v>
      </c>
      <c r="C23" s="23" t="s">
        <v>729</v>
      </c>
      <c r="D23" s="20"/>
      <c r="E23" s="20"/>
      <c r="F23" s="21"/>
      <c r="G23" s="21"/>
      <c r="H23" s="21"/>
      <c r="I23" s="21"/>
      <c r="J23" s="21"/>
      <c r="K23" s="21"/>
      <c r="L23" s="21"/>
      <c r="M23" s="21"/>
      <c r="N23" s="21"/>
    </row>
    <row r="24" spans="1:14" ht="76.5" customHeight="1">
      <c r="A24" s="22" t="s">
        <v>156</v>
      </c>
      <c r="B24" s="23" t="s">
        <v>730</v>
      </c>
      <c r="C24" s="23" t="s">
        <v>731</v>
      </c>
      <c r="D24" s="20"/>
      <c r="E24" s="20"/>
      <c r="F24" s="21"/>
      <c r="G24" s="21"/>
      <c r="H24" s="21"/>
      <c r="I24" s="21"/>
      <c r="J24" s="21"/>
      <c r="K24" s="21"/>
      <c r="L24" s="21"/>
      <c r="M24" s="21"/>
      <c r="N24" s="21"/>
    </row>
    <row r="25" spans="1:14" ht="76.5" customHeight="1">
      <c r="A25" s="22" t="s">
        <v>156</v>
      </c>
      <c r="B25" s="23" t="s">
        <v>732</v>
      </c>
      <c r="C25" s="23" t="s">
        <v>733</v>
      </c>
      <c r="D25" s="20"/>
      <c r="E25" s="20"/>
      <c r="F25" s="21"/>
      <c r="G25" s="21"/>
      <c r="H25" s="21"/>
      <c r="I25" s="21"/>
      <c r="J25" s="21"/>
      <c r="K25" s="21"/>
      <c r="L25" s="21"/>
      <c r="M25" s="21"/>
      <c r="N25" s="21"/>
    </row>
    <row r="26" spans="1:14" ht="60.75" customHeight="1">
      <c r="A26" s="22" t="s">
        <v>156</v>
      </c>
      <c r="B26" s="23" t="s">
        <v>734</v>
      </c>
      <c r="C26" s="23" t="s">
        <v>735</v>
      </c>
      <c r="D26" s="20"/>
      <c r="E26" s="20"/>
      <c r="F26" s="21"/>
      <c r="G26" s="21"/>
      <c r="H26" s="21"/>
      <c r="I26" s="21"/>
      <c r="J26" s="21"/>
      <c r="K26" s="21"/>
      <c r="L26" s="21"/>
      <c r="M26" s="21"/>
      <c r="N26" s="21"/>
    </row>
    <row r="27" spans="1:14" ht="60.75" customHeight="1">
      <c r="A27" s="22" t="s">
        <v>156</v>
      </c>
      <c r="B27" s="23" t="s">
        <v>736</v>
      </c>
      <c r="C27" s="23" t="s">
        <v>737</v>
      </c>
      <c r="D27" s="20"/>
      <c r="E27" s="20"/>
      <c r="F27" s="21"/>
      <c r="G27" s="21"/>
      <c r="H27" s="21"/>
      <c r="I27" s="21"/>
      <c r="J27" s="21"/>
      <c r="K27" s="21"/>
      <c r="L27" s="21"/>
      <c r="M27" s="21"/>
      <c r="N27" s="21"/>
    </row>
    <row r="28" spans="1:14" ht="46.5" customHeight="1">
      <c r="A28" s="22" t="s">
        <v>156</v>
      </c>
      <c r="B28" s="23" t="s">
        <v>739</v>
      </c>
      <c r="C28" s="23" t="s">
        <v>738</v>
      </c>
      <c r="D28" s="20"/>
      <c r="E28" s="20"/>
      <c r="F28" s="21"/>
      <c r="G28" s="21"/>
      <c r="H28" s="21"/>
      <c r="I28" s="21"/>
      <c r="J28" s="21"/>
      <c r="K28" s="21"/>
      <c r="L28" s="21"/>
      <c r="M28" s="21"/>
      <c r="N28" s="21"/>
    </row>
    <row r="29" spans="1:14" ht="46.5" customHeight="1">
      <c r="A29" s="22" t="s">
        <v>156</v>
      </c>
      <c r="B29" s="23" t="s">
        <v>741</v>
      </c>
      <c r="C29" s="23" t="s">
        <v>740</v>
      </c>
      <c r="D29" s="20"/>
      <c r="E29" s="20"/>
      <c r="F29" s="21"/>
      <c r="G29" s="21"/>
      <c r="H29" s="21"/>
      <c r="I29" s="21"/>
      <c r="J29" s="21"/>
      <c r="K29" s="21"/>
      <c r="L29" s="21"/>
      <c r="M29" s="21"/>
      <c r="N29" s="21"/>
    </row>
    <row r="30" spans="1:14" ht="76.5" customHeight="1">
      <c r="A30" s="22" t="s">
        <v>156</v>
      </c>
      <c r="B30" s="23" t="s">
        <v>742</v>
      </c>
      <c r="C30" s="23" t="s">
        <v>170</v>
      </c>
      <c r="D30" s="20"/>
      <c r="E30" s="20"/>
      <c r="F30" s="21"/>
      <c r="G30" s="21"/>
      <c r="H30" s="21"/>
      <c r="I30" s="21"/>
      <c r="J30" s="21"/>
      <c r="K30" s="21"/>
      <c r="L30" s="21"/>
      <c r="M30" s="21"/>
      <c r="N30" s="21"/>
    </row>
    <row r="31" spans="1:14" ht="76.5" customHeight="1">
      <c r="A31" s="22" t="s">
        <v>156</v>
      </c>
      <c r="B31" s="23" t="s">
        <v>744</v>
      </c>
      <c r="C31" s="23" t="s">
        <v>743</v>
      </c>
      <c r="D31" s="20"/>
      <c r="E31" s="20"/>
      <c r="F31" s="21"/>
      <c r="G31" s="21"/>
      <c r="H31" s="21"/>
      <c r="I31" s="21"/>
      <c r="J31" s="21"/>
      <c r="K31" s="21"/>
      <c r="L31" s="21"/>
      <c r="M31" s="21"/>
      <c r="N31" s="21"/>
    </row>
    <row r="32" spans="1:14" ht="76.5" customHeight="1">
      <c r="A32" s="22" t="s">
        <v>156</v>
      </c>
      <c r="B32" s="23" t="s">
        <v>745</v>
      </c>
      <c r="C32" s="23" t="s">
        <v>746</v>
      </c>
      <c r="D32" s="20"/>
      <c r="E32" s="20"/>
      <c r="F32" s="21"/>
      <c r="G32" s="21"/>
      <c r="H32" s="21"/>
      <c r="I32" s="21"/>
      <c r="J32" s="21"/>
      <c r="K32" s="21"/>
      <c r="L32" s="21"/>
      <c r="M32" s="21"/>
      <c r="N32" s="21"/>
    </row>
    <row r="33" spans="1:14" ht="76.5" customHeight="1">
      <c r="A33" s="22" t="s">
        <v>156</v>
      </c>
      <c r="B33" s="23" t="s">
        <v>747</v>
      </c>
      <c r="C33" s="23" t="s">
        <v>748</v>
      </c>
      <c r="D33" s="20"/>
      <c r="E33" s="20"/>
      <c r="F33" s="21"/>
      <c r="G33" s="21"/>
      <c r="H33" s="21"/>
      <c r="I33" s="21"/>
      <c r="J33" s="21"/>
      <c r="K33" s="21"/>
      <c r="L33" s="21"/>
      <c r="M33" s="21"/>
      <c r="N33" s="21"/>
    </row>
    <row r="34" spans="1:14" ht="76.5" customHeight="1">
      <c r="A34" s="22" t="s">
        <v>156</v>
      </c>
      <c r="B34" s="23" t="s">
        <v>749</v>
      </c>
      <c r="C34" s="23" t="s">
        <v>750</v>
      </c>
      <c r="D34" s="20"/>
      <c r="E34" s="20"/>
      <c r="F34" s="21"/>
      <c r="G34" s="21"/>
      <c r="H34" s="21"/>
      <c r="I34" s="21"/>
      <c r="J34" s="21"/>
      <c r="K34" s="21"/>
      <c r="L34" s="21"/>
      <c r="M34" s="21"/>
      <c r="N34" s="21"/>
    </row>
    <row r="35" spans="1:14" ht="76.5" customHeight="1">
      <c r="A35" s="22" t="s">
        <v>156</v>
      </c>
      <c r="B35" s="23" t="s">
        <v>751</v>
      </c>
      <c r="C35" s="23" t="s">
        <v>752</v>
      </c>
      <c r="D35" s="20"/>
      <c r="E35" s="20"/>
      <c r="F35" s="21"/>
      <c r="G35" s="21"/>
      <c r="H35" s="21"/>
      <c r="I35" s="21"/>
      <c r="J35" s="21"/>
      <c r="K35" s="21"/>
      <c r="L35" s="21"/>
      <c r="M35" s="21"/>
      <c r="N35" s="21"/>
    </row>
    <row r="36" spans="1:14" ht="76.5" customHeight="1">
      <c r="A36" s="22" t="s">
        <v>156</v>
      </c>
      <c r="B36" s="23" t="s">
        <v>911</v>
      </c>
      <c r="C36" s="23" t="s">
        <v>912</v>
      </c>
      <c r="D36" s="20"/>
      <c r="E36" s="20"/>
      <c r="F36" s="21"/>
      <c r="G36" s="21"/>
      <c r="H36" s="21"/>
      <c r="I36" s="21"/>
      <c r="J36" s="21"/>
      <c r="K36" s="21"/>
      <c r="L36" s="21"/>
      <c r="M36" s="21"/>
      <c r="N36" s="21"/>
    </row>
    <row r="37" spans="1:14" ht="76.5" customHeight="1">
      <c r="A37" s="22" t="s">
        <v>156</v>
      </c>
      <c r="B37" s="23" t="s">
        <v>753</v>
      </c>
      <c r="C37" s="23" t="s">
        <v>754</v>
      </c>
      <c r="D37" s="20"/>
      <c r="E37" s="20"/>
      <c r="F37" s="21"/>
      <c r="G37" s="21"/>
      <c r="H37" s="21"/>
      <c r="I37" s="21"/>
      <c r="J37" s="21"/>
      <c r="K37" s="21"/>
      <c r="L37" s="21"/>
      <c r="M37" s="21"/>
      <c r="N37" s="21"/>
    </row>
    <row r="38" spans="1:14" ht="76.5" customHeight="1">
      <c r="A38" s="22" t="s">
        <v>156</v>
      </c>
      <c r="B38" s="23" t="s">
        <v>755</v>
      </c>
      <c r="C38" s="23" t="s">
        <v>756</v>
      </c>
      <c r="D38" s="20"/>
      <c r="E38" s="20"/>
      <c r="F38" s="21"/>
      <c r="G38" s="21"/>
      <c r="H38" s="21"/>
      <c r="I38" s="21"/>
      <c r="J38" s="21"/>
      <c r="K38" s="21"/>
      <c r="L38" s="21"/>
      <c r="M38" s="21"/>
      <c r="N38" s="21"/>
    </row>
    <row r="39" spans="1:14" ht="76.5" customHeight="1" hidden="1">
      <c r="A39" s="22"/>
      <c r="B39" s="23"/>
      <c r="C39" s="23"/>
      <c r="D39" s="20"/>
      <c r="E39" s="20"/>
      <c r="F39" s="21"/>
      <c r="G39" s="21"/>
      <c r="H39" s="21"/>
      <c r="I39" s="21"/>
      <c r="J39" s="21"/>
      <c r="K39" s="21"/>
      <c r="L39" s="21"/>
      <c r="M39" s="21"/>
      <c r="N39" s="21"/>
    </row>
    <row r="40" spans="1:14" ht="76.5" customHeight="1">
      <c r="A40" s="22" t="s">
        <v>156</v>
      </c>
      <c r="B40" s="23" t="s">
        <v>757</v>
      </c>
      <c r="C40" s="23" t="s">
        <v>758</v>
      </c>
      <c r="D40" s="20"/>
      <c r="E40" s="20"/>
      <c r="F40" s="21"/>
      <c r="G40" s="21"/>
      <c r="H40" s="21"/>
      <c r="I40" s="21"/>
      <c r="J40" s="21"/>
      <c r="K40" s="21"/>
      <c r="L40" s="21"/>
      <c r="M40" s="21"/>
      <c r="N40" s="21"/>
    </row>
    <row r="41" spans="1:14" ht="57.75" customHeight="1">
      <c r="A41" s="22" t="s">
        <v>156</v>
      </c>
      <c r="B41" s="23" t="s">
        <v>759</v>
      </c>
      <c r="C41" s="23" t="s">
        <v>760</v>
      </c>
      <c r="D41" s="20"/>
      <c r="E41" s="20"/>
      <c r="F41" s="21"/>
      <c r="G41" s="21"/>
      <c r="H41" s="21"/>
      <c r="I41" s="21"/>
      <c r="J41" s="21"/>
      <c r="K41" s="21"/>
      <c r="L41" s="21"/>
      <c r="M41" s="21"/>
      <c r="N41" s="21"/>
    </row>
    <row r="42" spans="1:14" ht="54.75" customHeight="1" hidden="1">
      <c r="A42" s="22"/>
      <c r="B42" s="23"/>
      <c r="C42" s="23"/>
      <c r="D42" s="20"/>
      <c r="E42" s="20"/>
      <c r="F42" s="21"/>
      <c r="G42" s="21"/>
      <c r="H42" s="21"/>
      <c r="I42" s="21"/>
      <c r="J42" s="21"/>
      <c r="K42" s="21"/>
      <c r="L42" s="21"/>
      <c r="M42" s="21"/>
      <c r="N42" s="21"/>
    </row>
    <row r="43" spans="1:14" ht="47.25" customHeight="1" hidden="1">
      <c r="A43" s="22"/>
      <c r="B43" s="23"/>
      <c r="C43" s="23"/>
      <c r="D43" s="20"/>
      <c r="E43" s="20"/>
      <c r="F43" s="21"/>
      <c r="G43" s="21"/>
      <c r="H43" s="21"/>
      <c r="I43" s="21"/>
      <c r="J43" s="21"/>
      <c r="K43" s="21"/>
      <c r="L43" s="21"/>
      <c r="M43" s="21"/>
      <c r="N43" s="21"/>
    </row>
    <row r="44" spans="1:14" ht="76.5" customHeight="1">
      <c r="A44" s="22" t="s">
        <v>156</v>
      </c>
      <c r="B44" s="23" t="s">
        <v>761</v>
      </c>
      <c r="C44" s="23" t="s">
        <v>762</v>
      </c>
      <c r="D44" s="20"/>
      <c r="E44" s="20"/>
      <c r="F44" s="21"/>
      <c r="G44" s="21"/>
      <c r="H44" s="21"/>
      <c r="I44" s="21"/>
      <c r="J44" s="21"/>
      <c r="K44" s="21"/>
      <c r="L44" s="21"/>
      <c r="M44" s="21"/>
      <c r="N44" s="21"/>
    </row>
    <row r="45" spans="1:14" ht="76.5" customHeight="1">
      <c r="A45" s="22" t="s">
        <v>156</v>
      </c>
      <c r="B45" s="23" t="s">
        <v>763</v>
      </c>
      <c r="C45" s="473" t="s">
        <v>764</v>
      </c>
      <c r="D45" s="20"/>
      <c r="E45" s="20"/>
      <c r="F45" s="21"/>
      <c r="G45" s="21"/>
      <c r="H45" s="21"/>
      <c r="I45" s="21"/>
      <c r="J45" s="21"/>
      <c r="K45" s="21"/>
      <c r="L45" s="21"/>
      <c r="M45" s="21"/>
      <c r="N45" s="21"/>
    </row>
    <row r="46" spans="1:14" ht="59.25" customHeight="1">
      <c r="A46" s="22" t="s">
        <v>156</v>
      </c>
      <c r="B46" s="23" t="s">
        <v>765</v>
      </c>
      <c r="C46" s="23" t="s">
        <v>766</v>
      </c>
      <c r="D46" s="20"/>
      <c r="E46" s="20"/>
      <c r="F46" s="21"/>
      <c r="G46" s="21"/>
      <c r="H46" s="21"/>
      <c r="I46" s="21"/>
      <c r="J46" s="21"/>
      <c r="K46" s="21"/>
      <c r="L46" s="21"/>
      <c r="M46" s="21"/>
      <c r="N46" s="21"/>
    </row>
    <row r="47" spans="1:14" ht="46.5" customHeight="1">
      <c r="A47" s="22" t="s">
        <v>156</v>
      </c>
      <c r="B47" s="23" t="s">
        <v>767</v>
      </c>
      <c r="C47" s="23" t="s">
        <v>768</v>
      </c>
      <c r="D47" s="20"/>
      <c r="E47" s="20"/>
      <c r="F47" s="21"/>
      <c r="G47" s="21"/>
      <c r="H47" s="21"/>
      <c r="I47" s="21"/>
      <c r="J47" s="21"/>
      <c r="K47" s="21"/>
      <c r="L47" s="21"/>
      <c r="M47" s="21"/>
      <c r="N47" s="21"/>
    </row>
    <row r="48" spans="1:14" ht="34.5" customHeight="1">
      <c r="A48" s="22" t="s">
        <v>156</v>
      </c>
      <c r="B48" s="23" t="s">
        <v>769</v>
      </c>
      <c r="C48" s="23" t="s">
        <v>770</v>
      </c>
      <c r="D48" s="20"/>
      <c r="E48" s="20"/>
      <c r="F48" s="21"/>
      <c r="G48" s="21"/>
      <c r="H48" s="21"/>
      <c r="I48" s="21"/>
      <c r="J48" s="21"/>
      <c r="K48" s="21"/>
      <c r="L48" s="21"/>
      <c r="M48" s="21"/>
      <c r="N48" s="21"/>
    </row>
    <row r="49" spans="1:14" ht="34.5" customHeight="1">
      <c r="A49" s="22" t="s">
        <v>156</v>
      </c>
      <c r="B49" s="23" t="s">
        <v>771</v>
      </c>
      <c r="C49" s="23" t="s">
        <v>772</v>
      </c>
      <c r="D49" s="20"/>
      <c r="E49" s="20"/>
      <c r="F49" s="21"/>
      <c r="G49" s="21"/>
      <c r="H49" s="21"/>
      <c r="I49" s="21"/>
      <c r="J49" s="21"/>
      <c r="K49" s="21"/>
      <c r="L49" s="21"/>
      <c r="M49" s="21"/>
      <c r="N49" s="21"/>
    </row>
    <row r="50" spans="1:14" ht="33" customHeight="1">
      <c r="A50" s="22" t="s">
        <v>156</v>
      </c>
      <c r="B50" s="23" t="s">
        <v>773</v>
      </c>
      <c r="C50" s="23" t="s">
        <v>774</v>
      </c>
      <c r="D50" s="20"/>
      <c r="E50" s="20"/>
      <c r="F50" s="21"/>
      <c r="G50" s="21"/>
      <c r="H50" s="21"/>
      <c r="I50" s="21"/>
      <c r="J50" s="21"/>
      <c r="K50" s="21"/>
      <c r="L50" s="21"/>
      <c r="M50" s="21"/>
      <c r="N50" s="21"/>
    </row>
    <row r="51" spans="1:14" ht="34.5" customHeight="1" hidden="1">
      <c r="A51" s="22" t="s">
        <v>156</v>
      </c>
      <c r="B51" s="23" t="s">
        <v>175</v>
      </c>
      <c r="C51" s="23" t="s">
        <v>176</v>
      </c>
      <c r="D51" s="20"/>
      <c r="E51" s="20"/>
      <c r="F51" s="21"/>
      <c r="G51" s="21"/>
      <c r="H51" s="21"/>
      <c r="I51" s="21"/>
      <c r="J51" s="21"/>
      <c r="K51" s="21"/>
      <c r="L51" s="21"/>
      <c r="M51" s="21"/>
      <c r="N51" s="21"/>
    </row>
    <row r="52" spans="1:14" ht="36.75" customHeight="1">
      <c r="A52" s="22" t="s">
        <v>156</v>
      </c>
      <c r="B52" s="23" t="s">
        <v>775</v>
      </c>
      <c r="C52" s="23" t="s">
        <v>776</v>
      </c>
      <c r="D52" s="20"/>
      <c r="E52" s="20"/>
      <c r="F52" s="21"/>
      <c r="G52" s="21"/>
      <c r="H52" s="21"/>
      <c r="I52" s="21"/>
      <c r="J52" s="21"/>
      <c r="K52" s="21"/>
      <c r="L52" s="21"/>
      <c r="M52" s="21"/>
      <c r="N52" s="21"/>
    </row>
    <row r="53" spans="1:14" ht="36.75" customHeight="1">
      <c r="A53" s="22" t="s">
        <v>156</v>
      </c>
      <c r="B53" s="23" t="s">
        <v>777</v>
      </c>
      <c r="C53" s="23" t="s">
        <v>778</v>
      </c>
      <c r="D53" s="20"/>
      <c r="E53" s="20"/>
      <c r="F53" s="21"/>
      <c r="G53" s="21"/>
      <c r="H53" s="21"/>
      <c r="I53" s="21"/>
      <c r="J53" s="21"/>
      <c r="K53" s="21"/>
      <c r="L53" s="21"/>
      <c r="M53" s="21"/>
      <c r="N53" s="21"/>
    </row>
    <row r="54" spans="1:14" ht="36.75" customHeight="1">
      <c r="A54" s="22" t="s">
        <v>156</v>
      </c>
      <c r="B54" s="23" t="s">
        <v>779</v>
      </c>
      <c r="C54" s="23" t="s">
        <v>780</v>
      </c>
      <c r="D54" s="20"/>
      <c r="E54" s="20"/>
      <c r="F54" s="21"/>
      <c r="G54" s="21"/>
      <c r="H54" s="21"/>
      <c r="I54" s="21"/>
      <c r="J54" s="21"/>
      <c r="K54" s="21"/>
      <c r="L54" s="21"/>
      <c r="M54" s="21"/>
      <c r="N54" s="21"/>
    </row>
    <row r="55" spans="1:14" ht="50.25" customHeight="1">
      <c r="A55" s="22" t="s">
        <v>156</v>
      </c>
      <c r="B55" s="23" t="s">
        <v>781</v>
      </c>
      <c r="C55" s="23" t="s">
        <v>782</v>
      </c>
      <c r="D55" s="20"/>
      <c r="E55" s="20"/>
      <c r="F55" s="21"/>
      <c r="G55" s="21"/>
      <c r="H55" s="21"/>
      <c r="I55" s="21"/>
      <c r="J55" s="21"/>
      <c r="K55" s="21"/>
      <c r="L55" s="21"/>
      <c r="M55" s="21"/>
      <c r="N55" s="21"/>
    </row>
    <row r="56" spans="1:11" ht="15.75">
      <c r="A56" s="22" t="s">
        <v>156</v>
      </c>
      <c r="B56" s="23" t="s">
        <v>783</v>
      </c>
      <c r="C56" s="23" t="s">
        <v>784</v>
      </c>
      <c r="D56" s="21"/>
      <c r="E56" s="21"/>
      <c r="F56" s="21"/>
      <c r="G56" s="21"/>
      <c r="H56" s="21"/>
      <c r="I56" s="21"/>
      <c r="J56" s="21"/>
      <c r="K56" s="21"/>
    </row>
    <row r="57" spans="1:11" ht="63">
      <c r="A57" s="22" t="s">
        <v>156</v>
      </c>
      <c r="B57" s="23" t="s">
        <v>785</v>
      </c>
      <c r="C57" s="23" t="s">
        <v>786</v>
      </c>
      <c r="D57" s="21"/>
      <c r="E57" s="21"/>
      <c r="F57" s="21"/>
      <c r="G57" s="21"/>
      <c r="H57" s="21"/>
      <c r="I57" s="21"/>
      <c r="J57" s="21"/>
      <c r="K57" s="21"/>
    </row>
    <row r="58" spans="1:11" ht="47.25">
      <c r="A58" s="22" t="s">
        <v>156</v>
      </c>
      <c r="B58" s="23" t="s">
        <v>787</v>
      </c>
      <c r="C58" s="23" t="s">
        <v>788</v>
      </c>
      <c r="D58" s="21"/>
      <c r="E58" s="21"/>
      <c r="F58" s="21"/>
      <c r="G58" s="21"/>
      <c r="H58" s="21"/>
      <c r="I58" s="21"/>
      <c r="J58" s="21"/>
      <c r="K58" s="21"/>
    </row>
    <row r="59" spans="1:11" ht="31.5">
      <c r="A59" s="22" t="s">
        <v>156</v>
      </c>
      <c r="B59" s="23" t="s">
        <v>789</v>
      </c>
      <c r="C59" s="23" t="s">
        <v>790</v>
      </c>
      <c r="D59" s="21"/>
      <c r="E59" s="21"/>
      <c r="F59" s="21"/>
      <c r="G59" s="21"/>
      <c r="H59" s="21"/>
      <c r="I59" s="21"/>
      <c r="J59" s="21"/>
      <c r="K59" s="21"/>
    </row>
    <row r="60" spans="1:11" ht="15.75">
      <c r="A60" s="21"/>
      <c r="B60" s="24"/>
      <c r="C60" s="26"/>
      <c r="D60" s="21"/>
      <c r="E60" s="21"/>
      <c r="F60" s="21"/>
      <c r="G60" s="21"/>
      <c r="H60" s="21"/>
      <c r="I60" s="21"/>
      <c r="J60" s="21"/>
      <c r="K60" s="21"/>
    </row>
    <row r="61" spans="1:11" ht="15.75">
      <c r="A61" s="21"/>
      <c r="B61" s="24"/>
      <c r="C61" s="26"/>
      <c r="D61" s="21"/>
      <c r="E61" s="21"/>
      <c r="F61" s="21"/>
      <c r="G61" s="21"/>
      <c r="H61" s="21"/>
      <c r="I61" s="21"/>
      <c r="J61" s="21"/>
      <c r="K61" s="21"/>
    </row>
    <row r="62" spans="1:11" ht="15.75">
      <c r="A62" s="21"/>
      <c r="B62" s="24"/>
      <c r="C62" s="25"/>
      <c r="D62" s="21"/>
      <c r="E62" s="21"/>
      <c r="F62" s="21"/>
      <c r="G62" s="21"/>
      <c r="H62" s="21"/>
      <c r="I62" s="21"/>
      <c r="J62" s="21"/>
      <c r="K62" s="21"/>
    </row>
    <row r="63" spans="1:11" ht="15.75">
      <c r="A63" s="21"/>
      <c r="B63" s="24"/>
      <c r="C63" s="25"/>
      <c r="D63" s="21"/>
      <c r="E63" s="21"/>
      <c r="F63" s="21"/>
      <c r="G63" s="21"/>
      <c r="H63" s="21"/>
      <c r="I63" s="21"/>
      <c r="J63" s="21"/>
      <c r="K63" s="21"/>
    </row>
    <row r="64" spans="1:11" ht="15.75">
      <c r="A64" s="21"/>
      <c r="B64" s="24"/>
      <c r="C64" s="25"/>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11" ht="15.75">
      <c r="A154" s="21"/>
      <c r="B154" s="27"/>
      <c r="C154" s="21"/>
      <c r="D154" s="21"/>
      <c r="E154" s="21"/>
      <c r="F154" s="21"/>
      <c r="G154" s="21"/>
      <c r="H154" s="21"/>
      <c r="I154" s="21"/>
      <c r="J154" s="21"/>
      <c r="K154" s="21"/>
    </row>
    <row r="155" spans="1:11" ht="15.75">
      <c r="A155" s="21"/>
      <c r="B155" s="27"/>
      <c r="C155" s="21"/>
      <c r="D155" s="21"/>
      <c r="E155" s="21"/>
      <c r="F155" s="21"/>
      <c r="G155" s="21"/>
      <c r="H155" s="21"/>
      <c r="I155" s="21"/>
      <c r="J155" s="21"/>
      <c r="K155" s="21"/>
    </row>
    <row r="156" spans="1:11" ht="15.75">
      <c r="A156" s="21"/>
      <c r="B156" s="27"/>
      <c r="C156" s="21"/>
      <c r="D156" s="21"/>
      <c r="E156" s="21"/>
      <c r="F156" s="21"/>
      <c r="G156" s="21"/>
      <c r="H156" s="21"/>
      <c r="I156" s="21"/>
      <c r="J156" s="21"/>
      <c r="K156" s="21"/>
    </row>
    <row r="157" spans="1:11" ht="15.75">
      <c r="A157" s="21"/>
      <c r="B157" s="27"/>
      <c r="C157" s="21"/>
      <c r="D157" s="21"/>
      <c r="E157" s="21"/>
      <c r="F157" s="21"/>
      <c r="G157" s="21"/>
      <c r="H157" s="21"/>
      <c r="I157" s="21"/>
      <c r="J157" s="21"/>
      <c r="K157" s="21"/>
    </row>
    <row r="158" spans="1:11" ht="15.75">
      <c r="A158" s="21"/>
      <c r="B158" s="27"/>
      <c r="C158" s="21"/>
      <c r="D158" s="21"/>
      <c r="E158" s="21"/>
      <c r="F158" s="21"/>
      <c r="G158" s="21"/>
      <c r="H158" s="21"/>
      <c r="I158" s="21"/>
      <c r="J158" s="21"/>
      <c r="K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1"/>
    </row>
    <row r="214" spans="1:3" ht="15.75">
      <c r="A214" s="21"/>
      <c r="B214" s="27"/>
      <c r="C214" s="21"/>
    </row>
    <row r="215" spans="1:3" ht="15.75">
      <c r="A215" s="21"/>
      <c r="B215" s="27"/>
      <c r="C215" s="21"/>
    </row>
    <row r="216" spans="1:3" ht="15.75">
      <c r="A216" s="21"/>
      <c r="B216" s="27"/>
      <c r="C216" s="21"/>
    </row>
    <row r="217" spans="1:3" ht="15.75">
      <c r="A217" s="21"/>
      <c r="B217" s="27"/>
      <c r="C217" s="21"/>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8"/>
    </row>
    <row r="227" spans="1:3" ht="15.75">
      <c r="A227" s="21"/>
      <c r="B227" s="27"/>
      <c r="C227" s="28"/>
    </row>
    <row r="228" spans="1:3" ht="15.75">
      <c r="A228" s="21"/>
      <c r="B228" s="27"/>
      <c r="C228" s="28"/>
    </row>
    <row r="229" spans="1:3" ht="15.75">
      <c r="A229" s="21"/>
      <c r="B229" s="27"/>
      <c r="C229" s="28"/>
    </row>
    <row r="230" spans="1:3" ht="15.75">
      <c r="A230" s="21"/>
      <c r="B230" s="27"/>
      <c r="C230" s="28"/>
    </row>
    <row r="231" spans="1:3" ht="15.75">
      <c r="A231" s="21"/>
      <c r="B231" s="27"/>
      <c r="C231" s="501"/>
    </row>
    <row r="232" spans="1:3" ht="15.75">
      <c r="A232" s="21"/>
      <c r="B232" s="27"/>
      <c r="C232" s="501"/>
    </row>
    <row r="233" spans="1:3" ht="15.75">
      <c r="A233" s="21"/>
      <c r="B233" s="27"/>
      <c r="C233" s="501"/>
    </row>
    <row r="234" spans="1:3" ht="15.75">
      <c r="A234" s="21"/>
      <c r="B234" s="27"/>
      <c r="C234" s="501"/>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8"/>
    </row>
    <row r="245" spans="1:3" ht="15.75">
      <c r="A245" s="21"/>
      <c r="B245" s="27"/>
      <c r="C245" s="28"/>
    </row>
    <row r="246" spans="1:3" ht="15.75">
      <c r="A246" s="21"/>
      <c r="B246" s="27"/>
      <c r="C246" s="28"/>
    </row>
    <row r="247" spans="1:3" ht="15.75">
      <c r="A247" s="21"/>
      <c r="B247" s="27"/>
      <c r="C247" s="28"/>
    </row>
    <row r="248" spans="1:3" ht="15.75">
      <c r="A248" s="21"/>
      <c r="B248" s="27"/>
      <c r="C248" s="28"/>
    </row>
    <row r="249" spans="1:3" ht="15.75">
      <c r="A249" s="21"/>
      <c r="B249" s="27"/>
      <c r="C249" s="29"/>
    </row>
    <row r="250" spans="1:3" ht="15.75">
      <c r="A250" s="21"/>
      <c r="B250" s="28"/>
      <c r="C250" s="29"/>
    </row>
    <row r="251" spans="1:3" ht="15.75">
      <c r="A251" s="21"/>
      <c r="B251" s="27"/>
      <c r="C251" s="28"/>
    </row>
    <row r="252" spans="1:3" ht="15.75">
      <c r="A252" s="21"/>
      <c r="B252" s="27"/>
      <c r="C252" s="29"/>
    </row>
    <row r="253" spans="1:3" ht="15.75">
      <c r="A253" s="21"/>
      <c r="B253" s="27"/>
      <c r="C253" s="28"/>
    </row>
    <row r="254" spans="1:3" ht="15.75">
      <c r="A254" s="21"/>
      <c r="B254" s="27"/>
      <c r="C254" s="28"/>
    </row>
    <row r="255" spans="1:3" ht="15.75">
      <c r="A255" s="21"/>
      <c r="B255" s="27"/>
      <c r="C255" s="28"/>
    </row>
    <row r="256" spans="1:3" ht="15.75">
      <c r="A256" s="21"/>
      <c r="B256" s="27"/>
      <c r="C256" s="29"/>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row r="954" ht="15.75">
      <c r="B954" s="30"/>
    </row>
    <row r="955" ht="15.75">
      <c r="B955" s="30"/>
    </row>
    <row r="956" ht="15.75">
      <c r="B956" s="30"/>
    </row>
    <row r="957" ht="15.75">
      <c r="B957" s="30"/>
    </row>
    <row r="958" ht="15.75">
      <c r="B958" s="30"/>
    </row>
  </sheetData>
  <sheetProtection/>
  <mergeCells count="5">
    <mergeCell ref="A7:C7"/>
    <mergeCell ref="A8:C8"/>
    <mergeCell ref="A10:B10"/>
    <mergeCell ref="C10:C11"/>
    <mergeCell ref="C231:C234"/>
  </mergeCells>
  <printOptions/>
  <pageMargins left="0.5905511811023623" right="0" top="0" bottom="0" header="0" footer="0"/>
  <pageSetup fitToHeight="2"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rgb="FFFFFF00"/>
  </sheetPr>
  <dimension ref="A1:C324"/>
  <sheetViews>
    <sheetView view="pageBreakPreview" zoomScale="60" zoomScalePageLayoutView="0" workbookViewId="0" topLeftCell="A1">
      <selection activeCell="C8" sqref="C8"/>
    </sheetView>
  </sheetViews>
  <sheetFormatPr defaultColWidth="9.140625" defaultRowHeight="15.75" customHeight="1"/>
  <cols>
    <col min="1" max="1" width="15.8515625" style="250" customWidth="1"/>
    <col min="2" max="2" width="30.7109375" style="250" customWidth="1"/>
    <col min="3" max="3" width="48.7109375" style="250" customWidth="1"/>
    <col min="4" max="4" width="10.28125" style="250" customWidth="1"/>
    <col min="5" max="5" width="10.140625" style="250" bestFit="1" customWidth="1"/>
    <col min="6" max="16384" width="9.140625" style="250" customWidth="1"/>
  </cols>
  <sheetData>
    <row r="1" spans="2:3" ht="15" customHeight="1">
      <c r="B1" s="1"/>
      <c r="C1" s="251" t="s">
        <v>540</v>
      </c>
    </row>
    <row r="2" spans="2:3" ht="18.75" customHeight="1">
      <c r="B2" s="502" t="s">
        <v>541</v>
      </c>
      <c r="C2" s="503"/>
    </row>
    <row r="3" spans="2:3" ht="18.75" customHeight="1">
      <c r="B3" s="1"/>
      <c r="C3" s="252" t="s">
        <v>542</v>
      </c>
    </row>
    <row r="4" spans="2:3" ht="18.75" customHeight="1">
      <c r="B4" s="506" t="s">
        <v>798</v>
      </c>
      <c r="C4" s="506"/>
    </row>
    <row r="5" spans="2:3" ht="15.75" customHeight="1">
      <c r="B5" s="1"/>
      <c r="C5" s="253" t="s">
        <v>543</v>
      </c>
    </row>
    <row r="6" spans="2:3" ht="15.75" customHeight="1">
      <c r="B6" s="1"/>
      <c r="C6" s="253" t="s">
        <v>688</v>
      </c>
    </row>
    <row r="7" spans="2:3" ht="15.75" customHeight="1">
      <c r="B7" s="254"/>
      <c r="C7" s="252" t="s">
        <v>705</v>
      </c>
    </row>
    <row r="8" spans="1:3" ht="15.75" customHeight="1">
      <c r="A8" s="255"/>
      <c r="B8" s="255"/>
      <c r="C8" s="250" t="s">
        <v>910</v>
      </c>
    </row>
    <row r="9" spans="1:3" ht="15.75" customHeight="1">
      <c r="A9" s="255"/>
      <c r="B9" s="255"/>
      <c r="C9" s="255"/>
    </row>
    <row r="10" spans="1:3" ht="15.75" customHeight="1">
      <c r="A10" s="504" t="s">
        <v>544</v>
      </c>
      <c r="B10" s="504"/>
      <c r="C10" s="504"/>
    </row>
    <row r="11" spans="1:3" ht="15.75" customHeight="1">
      <c r="A11" s="504" t="s">
        <v>689</v>
      </c>
      <c r="B11" s="504"/>
      <c r="C11" s="504"/>
    </row>
    <row r="12" spans="1:3" ht="15.75" customHeight="1">
      <c r="A12" s="256"/>
      <c r="B12" s="256"/>
      <c r="C12" s="256"/>
    </row>
    <row r="13" ht="15.75" customHeight="1">
      <c r="C13" s="257"/>
    </row>
    <row r="14" spans="1:3" s="258" customFormat="1" ht="12.75" customHeight="1">
      <c r="A14" s="505" t="s">
        <v>545</v>
      </c>
      <c r="B14" s="505" t="s">
        <v>546</v>
      </c>
      <c r="C14" s="505" t="s">
        <v>179</v>
      </c>
    </row>
    <row r="15" spans="1:3" s="258" customFormat="1" ht="57" customHeight="1">
      <c r="A15" s="505"/>
      <c r="B15" s="505"/>
      <c r="C15" s="505"/>
    </row>
    <row r="16" spans="1:3" s="262" customFormat="1" ht="48" customHeight="1">
      <c r="A16" s="259" t="s">
        <v>156</v>
      </c>
      <c r="B16" s="260"/>
      <c r="C16" s="261" t="s">
        <v>547</v>
      </c>
    </row>
    <row r="17" spans="1:3" ht="62.25" customHeight="1">
      <c r="A17" s="263" t="s">
        <v>156</v>
      </c>
      <c r="B17" s="264" t="s">
        <v>797</v>
      </c>
      <c r="C17" s="265" t="s">
        <v>796</v>
      </c>
    </row>
    <row r="18" spans="1:3" ht="31.5" customHeight="1">
      <c r="A18" s="263" t="s">
        <v>156</v>
      </c>
      <c r="B18" s="264" t="s">
        <v>795</v>
      </c>
      <c r="C18" s="265" t="s">
        <v>794</v>
      </c>
    </row>
    <row r="19" spans="1:3" ht="31.5" customHeight="1">
      <c r="A19" s="263" t="s">
        <v>156</v>
      </c>
      <c r="B19" s="264" t="s">
        <v>793</v>
      </c>
      <c r="C19" s="265" t="s">
        <v>792</v>
      </c>
    </row>
    <row r="20" spans="1:3" ht="15.75" customHeight="1">
      <c r="A20" s="266"/>
      <c r="B20" s="267"/>
      <c r="C20" s="268"/>
    </row>
    <row r="21" spans="1:3" ht="15.75" customHeight="1">
      <c r="A21" s="266"/>
      <c r="B21" s="267"/>
      <c r="C21" s="269"/>
    </row>
    <row r="22" spans="1:3" ht="15.75" customHeight="1">
      <c r="A22" s="266"/>
      <c r="B22" s="267"/>
      <c r="C22" s="270"/>
    </row>
    <row r="23" spans="1:3" ht="15.75" customHeight="1">
      <c r="A23" s="271"/>
      <c r="C23" s="272"/>
    </row>
    <row r="24" ht="15.75" customHeight="1">
      <c r="C24" s="272"/>
    </row>
    <row r="25" ht="15.75" customHeight="1">
      <c r="C25" s="272"/>
    </row>
    <row r="26" ht="15.75" customHeight="1">
      <c r="C26" s="272"/>
    </row>
    <row r="27" ht="15.75" customHeight="1">
      <c r="C27" s="272"/>
    </row>
    <row r="28" ht="15.75" customHeight="1">
      <c r="C28" s="272"/>
    </row>
    <row r="29" ht="15.75" customHeight="1">
      <c r="C29" s="272"/>
    </row>
    <row r="30" ht="15.75" customHeight="1">
      <c r="C30" s="272"/>
    </row>
    <row r="31" ht="15.75" customHeight="1">
      <c r="C31" s="272"/>
    </row>
    <row r="32" ht="15.75" customHeight="1">
      <c r="C32" s="272"/>
    </row>
    <row r="33" ht="15.75" customHeight="1">
      <c r="C33" s="272"/>
    </row>
    <row r="34" ht="15.75" customHeight="1">
      <c r="C34" s="272"/>
    </row>
    <row r="35" ht="15.75" customHeight="1">
      <c r="C35" s="272"/>
    </row>
    <row r="36" ht="15.75" customHeight="1">
      <c r="C36" s="272"/>
    </row>
    <row r="37" ht="15.75" customHeight="1">
      <c r="C37" s="272"/>
    </row>
    <row r="38" ht="15.75" customHeight="1">
      <c r="C38" s="272"/>
    </row>
    <row r="39" ht="15.75" customHeight="1">
      <c r="C39" s="273"/>
    </row>
    <row r="40" ht="15.75" customHeight="1">
      <c r="C40" s="273"/>
    </row>
    <row r="41" ht="15.75" customHeight="1">
      <c r="C41" s="273"/>
    </row>
    <row r="42" ht="15.75" customHeight="1">
      <c r="C42" s="273"/>
    </row>
    <row r="43" ht="15.75" customHeight="1">
      <c r="C43" s="273"/>
    </row>
    <row r="44" ht="15.75" customHeight="1">
      <c r="C44" s="273"/>
    </row>
    <row r="45" ht="15.75" customHeight="1">
      <c r="C45" s="273"/>
    </row>
    <row r="46" ht="15.75" customHeight="1">
      <c r="C46" s="273"/>
    </row>
    <row r="47" ht="15.75" customHeight="1">
      <c r="C47" s="273"/>
    </row>
    <row r="48" ht="15.75" customHeight="1">
      <c r="C48" s="273"/>
    </row>
    <row r="49" ht="15.75" customHeight="1">
      <c r="C49" s="273"/>
    </row>
    <row r="50" ht="15.75" customHeight="1">
      <c r="C50" s="273"/>
    </row>
    <row r="51" ht="15.75" customHeight="1">
      <c r="C51" s="273"/>
    </row>
    <row r="52" ht="15.75" customHeight="1">
      <c r="C52" s="273"/>
    </row>
    <row r="53" ht="15.75" customHeight="1">
      <c r="C53" s="273"/>
    </row>
    <row r="54" ht="15.75" customHeight="1">
      <c r="C54" s="273"/>
    </row>
    <row r="55" ht="15.75" customHeight="1">
      <c r="C55" s="273"/>
    </row>
    <row r="56" ht="15.75" customHeight="1">
      <c r="C56" s="273"/>
    </row>
    <row r="57" ht="15.75" customHeight="1">
      <c r="C57" s="273"/>
    </row>
    <row r="58" ht="15.75" customHeight="1">
      <c r="C58" s="273"/>
    </row>
    <row r="59" ht="15.75" customHeight="1">
      <c r="C59" s="273"/>
    </row>
    <row r="60" ht="15.75" customHeight="1">
      <c r="C60" s="273"/>
    </row>
    <row r="61" ht="15.75" customHeight="1">
      <c r="C61" s="273"/>
    </row>
    <row r="62" ht="15.75" customHeight="1">
      <c r="C62" s="273"/>
    </row>
    <row r="63" ht="15.75" customHeight="1">
      <c r="C63" s="273"/>
    </row>
    <row r="64" ht="15.75" customHeight="1">
      <c r="C64" s="273"/>
    </row>
    <row r="65" ht="15.75" customHeight="1">
      <c r="C65" s="273"/>
    </row>
    <row r="66" ht="15.75" customHeight="1">
      <c r="C66" s="273"/>
    </row>
    <row r="67" ht="15.75" customHeight="1">
      <c r="C67" s="273"/>
    </row>
    <row r="68" ht="15.75" customHeight="1">
      <c r="C68" s="273"/>
    </row>
    <row r="69" ht="15.75" customHeight="1">
      <c r="C69" s="273"/>
    </row>
    <row r="70" ht="15.75" customHeight="1">
      <c r="C70" s="273"/>
    </row>
    <row r="71" ht="15.75" customHeight="1">
      <c r="C71" s="273"/>
    </row>
    <row r="72" ht="15.75" customHeight="1">
      <c r="C72" s="273"/>
    </row>
    <row r="73" ht="15.75" customHeight="1">
      <c r="C73" s="273"/>
    </row>
    <row r="74" ht="15.75" customHeight="1">
      <c r="C74" s="273"/>
    </row>
    <row r="75" ht="15.75" customHeight="1">
      <c r="C75" s="273"/>
    </row>
    <row r="76" ht="15.75" customHeight="1">
      <c r="C76" s="273"/>
    </row>
    <row r="77" ht="15.75" customHeight="1">
      <c r="C77" s="273"/>
    </row>
    <row r="78" ht="15.75" customHeight="1">
      <c r="C78" s="273"/>
    </row>
    <row r="79" ht="15.75" customHeight="1">
      <c r="C79" s="273"/>
    </row>
    <row r="80" ht="15.75" customHeight="1">
      <c r="C80" s="273"/>
    </row>
    <row r="81" ht="15.75" customHeight="1">
      <c r="C81" s="273"/>
    </row>
    <row r="82" ht="15.75" customHeight="1">
      <c r="C82" s="273"/>
    </row>
    <row r="83" ht="15.75" customHeight="1">
      <c r="C83" s="273"/>
    </row>
    <row r="84" ht="15.75" customHeight="1">
      <c r="C84" s="273"/>
    </row>
    <row r="85" ht="15.75" customHeight="1">
      <c r="C85" s="273"/>
    </row>
    <row r="86" ht="15.75" customHeight="1">
      <c r="C86" s="273"/>
    </row>
    <row r="87" ht="15.75" customHeight="1">
      <c r="C87" s="273"/>
    </row>
    <row r="88" ht="15.75" customHeight="1">
      <c r="C88" s="273"/>
    </row>
    <row r="89" ht="15.75" customHeight="1">
      <c r="C89" s="273"/>
    </row>
    <row r="90" ht="15.75" customHeight="1">
      <c r="C90" s="273"/>
    </row>
    <row r="91" ht="15.75" customHeight="1">
      <c r="C91" s="273"/>
    </row>
    <row r="92" ht="15.75" customHeight="1">
      <c r="C92" s="273"/>
    </row>
    <row r="93" ht="15.75" customHeight="1">
      <c r="C93" s="273"/>
    </row>
    <row r="94" ht="15.75" customHeight="1">
      <c r="C94" s="273"/>
    </row>
    <row r="95" ht="15.75" customHeight="1">
      <c r="C95" s="273"/>
    </row>
    <row r="96" ht="15.75" customHeight="1">
      <c r="C96" s="273"/>
    </row>
    <row r="97" ht="15.75" customHeight="1">
      <c r="C97" s="273"/>
    </row>
    <row r="98" ht="15.75" customHeight="1">
      <c r="C98" s="273"/>
    </row>
    <row r="99" ht="15.75" customHeight="1">
      <c r="C99" s="273"/>
    </row>
    <row r="100" ht="15.75" customHeight="1">
      <c r="C100" s="273"/>
    </row>
    <row r="101" ht="15.75" customHeight="1">
      <c r="C101" s="273"/>
    </row>
    <row r="102" ht="15.75" customHeight="1">
      <c r="C102" s="273"/>
    </row>
    <row r="103" ht="15.75" customHeight="1">
      <c r="C103" s="273"/>
    </row>
    <row r="104" ht="15.75" customHeight="1">
      <c r="C104" s="273"/>
    </row>
    <row r="105" ht="15.75" customHeight="1">
      <c r="C105" s="273"/>
    </row>
    <row r="106" ht="15.75" customHeight="1">
      <c r="C106" s="273"/>
    </row>
    <row r="107" ht="15.75" customHeight="1">
      <c r="C107" s="273"/>
    </row>
    <row r="108" ht="15.75" customHeight="1">
      <c r="C108" s="273"/>
    </row>
    <row r="109" ht="15.75" customHeight="1">
      <c r="C109" s="273"/>
    </row>
    <row r="110" ht="15.75" customHeight="1">
      <c r="C110" s="273"/>
    </row>
    <row r="111" ht="15.75" customHeight="1">
      <c r="C111" s="273"/>
    </row>
    <row r="112" ht="15.75" customHeight="1">
      <c r="C112" s="273"/>
    </row>
    <row r="113" ht="15.75" customHeight="1">
      <c r="C113" s="273"/>
    </row>
    <row r="114" ht="15.75" customHeight="1">
      <c r="C114" s="273"/>
    </row>
    <row r="115" ht="15.75" customHeight="1">
      <c r="C115" s="273"/>
    </row>
    <row r="116" ht="15.75" customHeight="1">
      <c r="C116" s="273"/>
    </row>
    <row r="117" ht="15.75" customHeight="1">
      <c r="C117" s="273"/>
    </row>
    <row r="118" ht="15.75" customHeight="1">
      <c r="C118" s="273"/>
    </row>
    <row r="119" ht="15.75" customHeight="1">
      <c r="C119" s="273"/>
    </row>
    <row r="120" ht="15.75" customHeight="1">
      <c r="C120" s="273"/>
    </row>
    <row r="121" ht="15.75" customHeight="1">
      <c r="C121" s="273"/>
    </row>
    <row r="122" ht="15.75" customHeight="1">
      <c r="C122" s="273"/>
    </row>
    <row r="123" ht="15.75" customHeight="1">
      <c r="C123" s="273"/>
    </row>
    <row r="124" ht="15.75" customHeight="1">
      <c r="C124" s="273"/>
    </row>
    <row r="125" ht="15.75" customHeight="1">
      <c r="C125" s="273"/>
    </row>
    <row r="126" ht="15.75" customHeight="1">
      <c r="C126" s="273"/>
    </row>
    <row r="127" ht="15.75" customHeight="1">
      <c r="C127" s="273"/>
    </row>
    <row r="128" ht="15.75" customHeight="1">
      <c r="C128" s="273"/>
    </row>
    <row r="129" ht="15.75" customHeight="1">
      <c r="C129" s="273"/>
    </row>
    <row r="130" ht="15.75" customHeight="1">
      <c r="C130" s="273"/>
    </row>
    <row r="131" ht="15.75" customHeight="1">
      <c r="C131" s="273"/>
    </row>
    <row r="132" ht="15.75" customHeight="1">
      <c r="C132" s="273"/>
    </row>
    <row r="133" ht="15.75" customHeight="1">
      <c r="C133" s="273"/>
    </row>
    <row r="134" ht="15.75" customHeight="1">
      <c r="C134" s="273"/>
    </row>
    <row r="135" ht="15.75" customHeight="1">
      <c r="C135" s="273"/>
    </row>
    <row r="136" ht="15.75" customHeight="1">
      <c r="C136" s="273"/>
    </row>
    <row r="137" ht="15.75" customHeight="1">
      <c r="C137" s="273"/>
    </row>
    <row r="138" ht="15.75" customHeight="1">
      <c r="C138" s="273"/>
    </row>
    <row r="139" ht="15.75" customHeight="1">
      <c r="C139" s="273"/>
    </row>
    <row r="140" ht="15.75" customHeight="1">
      <c r="C140" s="273"/>
    </row>
    <row r="141" ht="15.75" customHeight="1">
      <c r="C141" s="273"/>
    </row>
    <row r="142" ht="15.75" customHeight="1">
      <c r="C142" s="273"/>
    </row>
    <row r="143" ht="15.75" customHeight="1">
      <c r="C143" s="273"/>
    </row>
    <row r="144" ht="15.75" customHeight="1">
      <c r="C144" s="273"/>
    </row>
    <row r="145" ht="15.75" customHeight="1">
      <c r="C145" s="273"/>
    </row>
    <row r="146" ht="15.75" customHeight="1">
      <c r="C146" s="273"/>
    </row>
    <row r="147" ht="15.75" customHeight="1">
      <c r="C147" s="273"/>
    </row>
    <row r="148" ht="15.75" customHeight="1">
      <c r="C148" s="273"/>
    </row>
    <row r="149" ht="15.75" customHeight="1">
      <c r="C149" s="273"/>
    </row>
    <row r="150" ht="15.75" customHeight="1">
      <c r="C150" s="273"/>
    </row>
    <row r="151" ht="15.75" customHeight="1">
      <c r="C151" s="273"/>
    </row>
    <row r="152" ht="15.75" customHeight="1">
      <c r="C152" s="273"/>
    </row>
    <row r="153" ht="15.75" customHeight="1">
      <c r="C153" s="273"/>
    </row>
    <row r="154" ht="15.75" customHeight="1">
      <c r="C154" s="273"/>
    </row>
    <row r="155" ht="15.75" customHeight="1">
      <c r="C155" s="273"/>
    </row>
    <row r="156" ht="15.75" customHeight="1">
      <c r="C156" s="273"/>
    </row>
    <row r="157" ht="15.75" customHeight="1">
      <c r="C157" s="273"/>
    </row>
    <row r="158" ht="15.75" customHeight="1">
      <c r="C158" s="273"/>
    </row>
    <row r="159" ht="15.75" customHeight="1">
      <c r="C159" s="273"/>
    </row>
    <row r="160" ht="15.75" customHeight="1">
      <c r="C160" s="273"/>
    </row>
    <row r="161" ht="15.75" customHeight="1">
      <c r="C161" s="273"/>
    </row>
    <row r="162" ht="15.75" customHeight="1">
      <c r="C162" s="273"/>
    </row>
    <row r="163" ht="15.75" customHeight="1">
      <c r="C163" s="273"/>
    </row>
    <row r="164" ht="15.75" customHeight="1">
      <c r="C164" s="273"/>
    </row>
    <row r="165" ht="15.75" customHeight="1">
      <c r="C165" s="273"/>
    </row>
    <row r="166" ht="15.75" customHeight="1">
      <c r="C166" s="273"/>
    </row>
    <row r="167" ht="15.75" customHeight="1">
      <c r="C167" s="273"/>
    </row>
    <row r="168" ht="15.75" customHeight="1">
      <c r="C168" s="273"/>
    </row>
    <row r="169" ht="15.75" customHeight="1">
      <c r="C169" s="273"/>
    </row>
    <row r="170" ht="15.75" customHeight="1">
      <c r="C170" s="273"/>
    </row>
    <row r="171" ht="15.75" customHeight="1">
      <c r="C171" s="273"/>
    </row>
    <row r="172" ht="15.75" customHeight="1">
      <c r="C172" s="273"/>
    </row>
    <row r="173" ht="15.75" customHeight="1">
      <c r="C173" s="273"/>
    </row>
    <row r="174" ht="15.75" customHeight="1">
      <c r="C174" s="273"/>
    </row>
    <row r="175" ht="15.75" customHeight="1">
      <c r="C175" s="273"/>
    </row>
    <row r="176" ht="15.75" customHeight="1">
      <c r="C176" s="273"/>
    </row>
    <row r="177" ht="15.75" customHeight="1">
      <c r="C177" s="273"/>
    </row>
    <row r="178" ht="15.75" customHeight="1">
      <c r="C178" s="273"/>
    </row>
    <row r="179" ht="15.75" customHeight="1">
      <c r="C179" s="273"/>
    </row>
    <row r="180" ht="15.75" customHeight="1">
      <c r="C180" s="273"/>
    </row>
    <row r="181" ht="15.75" customHeight="1">
      <c r="C181" s="273"/>
    </row>
    <row r="182" ht="15.75" customHeight="1">
      <c r="C182" s="273"/>
    </row>
    <row r="183" ht="15.75" customHeight="1">
      <c r="C183" s="273"/>
    </row>
    <row r="184" ht="15.75" customHeight="1">
      <c r="C184" s="273"/>
    </row>
    <row r="185" ht="15.75" customHeight="1">
      <c r="C185" s="273"/>
    </row>
    <row r="186" ht="15.75" customHeight="1">
      <c r="C186" s="273"/>
    </row>
    <row r="187" ht="15.75" customHeight="1">
      <c r="C187" s="273"/>
    </row>
    <row r="188" ht="15.75" customHeight="1">
      <c r="C188" s="273"/>
    </row>
    <row r="189" ht="15.75" customHeight="1">
      <c r="C189" s="273"/>
    </row>
    <row r="190" ht="15.75" customHeight="1">
      <c r="C190" s="273"/>
    </row>
    <row r="191" ht="15.75" customHeight="1">
      <c r="C191" s="273"/>
    </row>
    <row r="192" ht="15.75" customHeight="1">
      <c r="C192" s="273"/>
    </row>
    <row r="193" ht="15.75" customHeight="1">
      <c r="C193" s="273"/>
    </row>
    <row r="194" ht="15.75" customHeight="1">
      <c r="C194" s="273"/>
    </row>
    <row r="195" ht="15.75" customHeight="1">
      <c r="C195" s="273"/>
    </row>
    <row r="196" ht="15.75" customHeight="1">
      <c r="C196" s="273"/>
    </row>
    <row r="197" ht="15.75" customHeight="1">
      <c r="C197" s="273"/>
    </row>
    <row r="198" ht="15.75" customHeight="1">
      <c r="C198" s="273"/>
    </row>
    <row r="199" ht="15.75" customHeight="1">
      <c r="C199" s="273"/>
    </row>
    <row r="200" ht="15.75" customHeight="1">
      <c r="C200" s="273"/>
    </row>
    <row r="201" ht="15.75" customHeight="1">
      <c r="C201" s="273"/>
    </row>
    <row r="202" ht="15.75" customHeight="1">
      <c r="C202" s="273"/>
    </row>
    <row r="203" ht="15.75" customHeight="1">
      <c r="C203" s="273"/>
    </row>
    <row r="204" ht="15.75" customHeight="1">
      <c r="C204" s="273"/>
    </row>
    <row r="205" ht="15.75" customHeight="1">
      <c r="C205" s="273"/>
    </row>
    <row r="206" ht="15.75" customHeight="1">
      <c r="C206" s="273"/>
    </row>
    <row r="207" ht="15.75" customHeight="1">
      <c r="C207" s="273"/>
    </row>
    <row r="208" ht="15.75" customHeight="1">
      <c r="C208" s="273"/>
    </row>
    <row r="209" ht="15.75" customHeight="1">
      <c r="C209" s="273"/>
    </row>
    <row r="210" ht="15.75" customHeight="1">
      <c r="C210" s="273"/>
    </row>
    <row r="211" ht="15.75" customHeight="1">
      <c r="C211" s="273"/>
    </row>
    <row r="212" ht="15.75" customHeight="1">
      <c r="C212" s="273"/>
    </row>
    <row r="213" ht="15.75" customHeight="1">
      <c r="C213" s="273"/>
    </row>
    <row r="214" ht="15.75" customHeight="1">
      <c r="C214" s="273"/>
    </row>
    <row r="215" ht="15.75" customHeight="1">
      <c r="C215" s="273"/>
    </row>
    <row r="216" ht="15.75" customHeight="1">
      <c r="C216" s="273"/>
    </row>
    <row r="217" ht="15.75" customHeight="1">
      <c r="C217" s="273"/>
    </row>
    <row r="218" ht="15.75" customHeight="1">
      <c r="C218" s="273"/>
    </row>
    <row r="219" ht="15.75" customHeight="1">
      <c r="C219" s="273"/>
    </row>
    <row r="220" ht="15.75" customHeight="1">
      <c r="C220" s="273"/>
    </row>
    <row r="221" ht="15.75" customHeight="1">
      <c r="C221" s="273"/>
    </row>
    <row r="222" ht="15.75" customHeight="1">
      <c r="C222" s="273"/>
    </row>
    <row r="223" ht="15.75" customHeight="1">
      <c r="C223" s="273"/>
    </row>
    <row r="224" ht="15.75" customHeight="1">
      <c r="C224" s="273"/>
    </row>
    <row r="225" ht="15.75" customHeight="1">
      <c r="C225" s="273"/>
    </row>
    <row r="226" ht="15.75" customHeight="1">
      <c r="C226" s="273"/>
    </row>
    <row r="227" ht="15.75" customHeight="1">
      <c r="C227" s="273"/>
    </row>
    <row r="228" ht="15.75" customHeight="1">
      <c r="C228" s="273"/>
    </row>
    <row r="229" ht="15.75" customHeight="1">
      <c r="C229" s="273"/>
    </row>
    <row r="230" ht="15.75" customHeight="1">
      <c r="C230" s="273"/>
    </row>
    <row r="231" ht="15.75" customHeight="1">
      <c r="C231" s="273"/>
    </row>
    <row r="232" ht="15.75" customHeight="1">
      <c r="C232" s="273"/>
    </row>
    <row r="233" ht="15.75" customHeight="1">
      <c r="C233" s="273"/>
    </row>
    <row r="234" ht="15.75" customHeight="1">
      <c r="C234" s="273"/>
    </row>
    <row r="235" ht="15.75" customHeight="1">
      <c r="C235" s="273"/>
    </row>
    <row r="236" ht="15.75" customHeight="1">
      <c r="C236" s="273"/>
    </row>
    <row r="237" ht="15.75" customHeight="1">
      <c r="C237" s="273"/>
    </row>
    <row r="238" ht="15.75" customHeight="1">
      <c r="C238" s="273"/>
    </row>
    <row r="239" ht="15.75" customHeight="1">
      <c r="C239" s="273"/>
    </row>
    <row r="240" ht="15.75" customHeight="1">
      <c r="C240" s="273"/>
    </row>
    <row r="241" ht="15.75" customHeight="1">
      <c r="C241" s="273"/>
    </row>
    <row r="242" ht="15.75" customHeight="1">
      <c r="C242" s="273"/>
    </row>
    <row r="243" ht="15.75" customHeight="1">
      <c r="C243" s="273"/>
    </row>
    <row r="244" ht="15.75" customHeight="1">
      <c r="C244" s="273"/>
    </row>
    <row r="245" ht="15.75" customHeight="1">
      <c r="C245" s="273"/>
    </row>
    <row r="246" ht="15.75" customHeight="1">
      <c r="C246" s="273"/>
    </row>
    <row r="247" ht="15.75" customHeight="1">
      <c r="C247" s="273"/>
    </row>
    <row r="248" ht="15.75" customHeight="1">
      <c r="C248" s="273"/>
    </row>
    <row r="249" ht="15.75" customHeight="1">
      <c r="C249" s="273"/>
    </row>
    <row r="250" ht="15.75" customHeight="1">
      <c r="C250" s="273"/>
    </row>
    <row r="251" ht="15.75" customHeight="1">
      <c r="C251" s="273"/>
    </row>
    <row r="252" ht="15.75" customHeight="1">
      <c r="C252" s="273"/>
    </row>
    <row r="253" ht="15.75" customHeight="1">
      <c r="C253" s="273"/>
    </row>
    <row r="254" ht="15.75" customHeight="1">
      <c r="C254" s="273"/>
    </row>
    <row r="255" ht="15.75" customHeight="1">
      <c r="C255" s="273"/>
    </row>
    <row r="256" ht="15.75" customHeight="1">
      <c r="C256" s="273"/>
    </row>
    <row r="257" ht="15.75" customHeight="1">
      <c r="C257" s="273"/>
    </row>
    <row r="258" ht="15.75" customHeight="1">
      <c r="C258" s="273"/>
    </row>
    <row r="259" ht="15.75" customHeight="1">
      <c r="C259" s="273"/>
    </row>
    <row r="260" ht="15.75" customHeight="1">
      <c r="C260" s="273"/>
    </row>
    <row r="261" ht="15.75" customHeight="1">
      <c r="C261" s="273"/>
    </row>
    <row r="262" ht="15.75" customHeight="1">
      <c r="C262" s="273"/>
    </row>
    <row r="263" ht="15.75" customHeight="1">
      <c r="C263" s="273"/>
    </row>
    <row r="264" ht="15.75" customHeight="1">
      <c r="C264" s="273"/>
    </row>
    <row r="265" ht="15.75" customHeight="1">
      <c r="C265" s="273"/>
    </row>
    <row r="266" ht="15.75" customHeight="1">
      <c r="C266" s="273"/>
    </row>
    <row r="267" ht="15.75" customHeight="1">
      <c r="C267" s="273"/>
    </row>
    <row r="268" ht="15.75" customHeight="1">
      <c r="C268" s="273"/>
    </row>
    <row r="269" ht="15.75" customHeight="1">
      <c r="C269" s="273"/>
    </row>
    <row r="270" ht="15.75" customHeight="1">
      <c r="C270" s="273"/>
    </row>
    <row r="271" ht="15.75" customHeight="1">
      <c r="C271" s="273"/>
    </row>
    <row r="272" ht="15.75" customHeight="1">
      <c r="C272" s="273"/>
    </row>
    <row r="273" ht="15.75" customHeight="1">
      <c r="C273" s="273"/>
    </row>
    <row r="274" ht="15.75" customHeight="1">
      <c r="C274" s="273"/>
    </row>
    <row r="275" ht="15.75" customHeight="1">
      <c r="C275" s="273"/>
    </row>
    <row r="276" ht="15.75" customHeight="1">
      <c r="C276" s="273"/>
    </row>
    <row r="277" ht="15.75" customHeight="1">
      <c r="C277" s="273"/>
    </row>
    <row r="278" ht="15.75" customHeight="1">
      <c r="C278" s="273"/>
    </row>
    <row r="279" ht="15.75" customHeight="1">
      <c r="C279" s="273"/>
    </row>
    <row r="280" ht="15.75" customHeight="1">
      <c r="C280" s="273"/>
    </row>
    <row r="281" ht="15.75" customHeight="1">
      <c r="C281" s="273"/>
    </row>
    <row r="282" ht="15.75" customHeight="1">
      <c r="C282" s="273"/>
    </row>
    <row r="283" ht="15.75" customHeight="1">
      <c r="C283" s="273"/>
    </row>
    <row r="284" ht="15.75" customHeight="1">
      <c r="C284" s="273"/>
    </row>
    <row r="285" ht="15.75" customHeight="1">
      <c r="C285" s="273"/>
    </row>
    <row r="286" ht="15.75" customHeight="1">
      <c r="C286" s="273"/>
    </row>
    <row r="287" ht="15.75" customHeight="1">
      <c r="C287" s="273"/>
    </row>
    <row r="288" ht="15.75" customHeight="1">
      <c r="C288" s="273"/>
    </row>
    <row r="289" ht="15.75" customHeight="1">
      <c r="C289" s="273"/>
    </row>
    <row r="290" ht="15.75" customHeight="1">
      <c r="C290" s="273"/>
    </row>
    <row r="291" ht="15.75" customHeight="1">
      <c r="C291" s="273"/>
    </row>
    <row r="292" ht="15.75" customHeight="1">
      <c r="C292" s="273"/>
    </row>
    <row r="293" ht="15.75" customHeight="1">
      <c r="C293" s="273"/>
    </row>
    <row r="294" ht="15.75" customHeight="1">
      <c r="C294" s="273"/>
    </row>
    <row r="295" ht="15.75" customHeight="1">
      <c r="C295" s="273"/>
    </row>
    <row r="296" ht="15.75" customHeight="1">
      <c r="C296" s="273"/>
    </row>
    <row r="297" ht="15.75" customHeight="1">
      <c r="C297" s="273"/>
    </row>
    <row r="298" ht="15.75" customHeight="1">
      <c r="C298" s="273"/>
    </row>
    <row r="299" ht="15.75" customHeight="1">
      <c r="C299" s="273"/>
    </row>
    <row r="300" ht="15.75" customHeight="1">
      <c r="C300" s="273"/>
    </row>
    <row r="301" ht="15.75" customHeight="1">
      <c r="C301" s="273"/>
    </row>
    <row r="302" ht="15.75" customHeight="1">
      <c r="C302" s="273"/>
    </row>
    <row r="303" ht="15.75" customHeight="1">
      <c r="C303" s="273"/>
    </row>
    <row r="304" ht="15.75" customHeight="1">
      <c r="C304" s="273"/>
    </row>
    <row r="305" ht="15.75" customHeight="1">
      <c r="C305" s="273"/>
    </row>
    <row r="306" ht="15.75" customHeight="1">
      <c r="C306" s="273"/>
    </row>
    <row r="307" ht="15.75" customHeight="1">
      <c r="C307" s="273"/>
    </row>
    <row r="308" ht="15.75" customHeight="1">
      <c r="C308" s="273"/>
    </row>
    <row r="309" ht="15.75" customHeight="1">
      <c r="C309" s="273"/>
    </row>
    <row r="310" ht="15.75" customHeight="1">
      <c r="C310" s="273"/>
    </row>
    <row r="311" ht="15.75" customHeight="1">
      <c r="C311" s="273"/>
    </row>
    <row r="312" ht="15.75" customHeight="1">
      <c r="C312" s="273"/>
    </row>
    <row r="313" ht="15.75" customHeight="1">
      <c r="C313" s="273"/>
    </row>
    <row r="314" ht="15.75" customHeight="1">
      <c r="C314" s="273"/>
    </row>
    <row r="315" ht="15.75" customHeight="1">
      <c r="C315" s="273"/>
    </row>
    <row r="316" ht="15.75" customHeight="1">
      <c r="C316" s="273"/>
    </row>
    <row r="317" ht="15.75" customHeight="1">
      <c r="C317" s="273"/>
    </row>
    <row r="318" ht="15.75" customHeight="1">
      <c r="C318" s="273"/>
    </row>
    <row r="319" ht="15.75" customHeight="1">
      <c r="C319" s="273"/>
    </row>
    <row r="320" ht="15.75" customHeight="1">
      <c r="C320" s="273"/>
    </row>
    <row r="321" ht="15.75" customHeight="1">
      <c r="C321" s="273"/>
    </row>
    <row r="322" ht="15.75" customHeight="1">
      <c r="C322" s="273"/>
    </row>
    <row r="323" ht="15.75" customHeight="1">
      <c r="C323" s="273"/>
    </row>
    <row r="324" ht="15.75" customHeight="1">
      <c r="C324" s="273"/>
    </row>
  </sheetData>
  <sheetProtection/>
  <mergeCells count="7">
    <mergeCell ref="B2:C2"/>
    <mergeCell ref="A10:C10"/>
    <mergeCell ref="A11:C11"/>
    <mergeCell ref="A14:A15"/>
    <mergeCell ref="B14:B15"/>
    <mergeCell ref="C14:C15"/>
    <mergeCell ref="B4:C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37"/>
  <sheetViews>
    <sheetView view="pageBreakPreview" zoomScaleSheetLayoutView="100" zoomScalePageLayoutView="0" workbookViewId="0" topLeftCell="A22">
      <selection activeCell="G11" sqref="G11"/>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548</v>
      </c>
    </row>
    <row r="2" spans="1:3" s="274" customFormat="1" ht="15.75" customHeight="1">
      <c r="A2" s="507" t="s">
        <v>151</v>
      </c>
      <c r="B2" s="508"/>
      <c r="C2" s="508"/>
    </row>
    <row r="3" spans="1:3" s="274" customFormat="1" ht="15.75" customHeight="1">
      <c r="A3" s="520" t="s">
        <v>809</v>
      </c>
      <c r="B3" s="520"/>
      <c r="C3" s="520"/>
    </row>
    <row r="4" spans="1:3" s="274" customFormat="1" ht="15.75" customHeight="1">
      <c r="A4" s="507" t="s">
        <v>690</v>
      </c>
      <c r="B4" s="508"/>
      <c r="C4" s="508"/>
    </row>
    <row r="5" spans="1:3" s="274" customFormat="1" ht="15.75" customHeight="1">
      <c r="A5" s="507" t="s">
        <v>810</v>
      </c>
      <c r="B5" s="508"/>
      <c r="C5" s="508"/>
    </row>
    <row r="6" spans="1:3" s="274" customFormat="1" ht="15.75" customHeight="1">
      <c r="A6" s="7"/>
      <c r="B6" s="521" t="s">
        <v>910</v>
      </c>
      <c r="C6" s="521"/>
    </row>
    <row r="7" spans="1:3" s="34" customFormat="1" ht="42.75" customHeight="1">
      <c r="A7" s="509" t="s">
        <v>691</v>
      </c>
      <c r="B7" s="509"/>
      <c r="C7" s="509"/>
    </row>
    <row r="8" spans="1:3" s="34" customFormat="1" ht="15.75" customHeight="1">
      <c r="A8" s="510"/>
      <c r="B8" s="510"/>
      <c r="C8" s="510"/>
    </row>
    <row r="9" spans="1:3" s="34" customFormat="1" ht="15.75" customHeight="1" thickBot="1">
      <c r="A9" s="35"/>
      <c r="B9" s="36"/>
      <c r="C9" s="275"/>
    </row>
    <row r="10" spans="1:56" s="38" customFormat="1" ht="21" customHeight="1">
      <c r="A10" s="511" t="s">
        <v>179</v>
      </c>
      <c r="B10" s="514" t="s">
        <v>152</v>
      </c>
      <c r="C10" s="517" t="s">
        <v>549</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8" customFormat="1" ht="21" customHeight="1">
      <c r="A11" s="512"/>
      <c r="B11" s="515"/>
      <c r="C11" s="51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row>
    <row r="12" spans="1:56" s="38" customFormat="1" ht="46.5" customHeight="1" thickBot="1">
      <c r="A12" s="513"/>
      <c r="B12" s="516"/>
      <c r="C12" s="51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row>
    <row r="13" spans="1:56" s="39" customFormat="1" ht="17.25" customHeight="1" thickBot="1">
      <c r="A13" s="276">
        <v>1</v>
      </c>
      <c r="B13" s="277">
        <v>2</v>
      </c>
      <c r="C13" s="278">
        <v>4</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row>
    <row r="14" spans="1:3" ht="14.25">
      <c r="A14" s="280" t="s">
        <v>180</v>
      </c>
      <c r="B14" s="281"/>
      <c r="C14" s="282"/>
    </row>
    <row r="15" spans="1:56" s="38" customFormat="1" ht="14.25">
      <c r="A15" s="283" t="s">
        <v>181</v>
      </c>
      <c r="B15" s="281" t="s">
        <v>182</v>
      </c>
      <c r="C15" s="284"/>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row>
    <row r="16" spans="1:56" s="289" customFormat="1" ht="14.25">
      <c r="A16" s="285" t="s">
        <v>183</v>
      </c>
      <c r="B16" s="286" t="s">
        <v>184</v>
      </c>
      <c r="C16" s="287"/>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row>
    <row r="17" spans="1:56" s="294" customFormat="1" ht="63.75">
      <c r="A17" s="290" t="s">
        <v>801</v>
      </c>
      <c r="B17" s="291" t="s">
        <v>185</v>
      </c>
      <c r="C17" s="292">
        <v>10</v>
      </c>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row>
    <row r="18" spans="1:56" s="294" customFormat="1" ht="76.5">
      <c r="A18" s="290" t="s">
        <v>802</v>
      </c>
      <c r="B18" s="291" t="s">
        <v>186</v>
      </c>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row>
    <row r="19" spans="1:56" s="294" customFormat="1" ht="38.25">
      <c r="A19" s="290" t="s">
        <v>803</v>
      </c>
      <c r="B19" s="291" t="s">
        <v>188</v>
      </c>
      <c r="C19" s="292">
        <v>10</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row>
    <row r="20" spans="1:56" s="294" customFormat="1" ht="59.25" customHeight="1">
      <c r="A20" s="295" t="s">
        <v>804</v>
      </c>
      <c r="B20" s="291" t="s">
        <v>190</v>
      </c>
      <c r="C20" s="292">
        <v>10</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row>
    <row r="21" spans="1:56" s="38" customFormat="1" ht="28.5">
      <c r="A21" s="296" t="s">
        <v>7</v>
      </c>
      <c r="B21" s="297" t="s">
        <v>8</v>
      </c>
      <c r="C21" s="284"/>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294" customFormat="1" ht="25.5">
      <c r="A22" s="298" t="s">
        <v>9</v>
      </c>
      <c r="B22" s="299" t="s">
        <v>10</v>
      </c>
      <c r="C22" s="300"/>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row>
    <row r="23" spans="1:56" s="294" customFormat="1" ht="44.25" customHeight="1">
      <c r="A23" s="301" t="s">
        <v>805</v>
      </c>
      <c r="B23" s="302" t="s">
        <v>12</v>
      </c>
      <c r="C23" s="303">
        <v>0.3843</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row>
    <row r="24" spans="1:56" s="294" customFormat="1" ht="51" customHeight="1">
      <c r="A24" s="474" t="s">
        <v>806</v>
      </c>
      <c r="B24" s="302" t="s">
        <v>14</v>
      </c>
      <c r="C24" s="303">
        <v>0.3843</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row>
    <row r="25" spans="1:56" s="294" customFormat="1" ht="57" customHeight="1">
      <c r="A25" s="301" t="s">
        <v>807</v>
      </c>
      <c r="B25" s="302" t="s">
        <v>16</v>
      </c>
      <c r="C25" s="303">
        <v>0.3843</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row>
    <row r="26" spans="1:56" s="294" customFormat="1" ht="53.25" customHeight="1">
      <c r="A26" s="301" t="s">
        <v>808</v>
      </c>
      <c r="B26" s="302" t="s">
        <v>18</v>
      </c>
      <c r="C26" s="303">
        <v>0.3843</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row>
    <row r="27" spans="1:56" s="38" customFormat="1" ht="14.25">
      <c r="A27" s="283" t="s">
        <v>191</v>
      </c>
      <c r="B27" s="281" t="s">
        <v>192</v>
      </c>
      <c r="C27" s="284"/>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289" customFormat="1" ht="28.5">
      <c r="A28" s="285" t="s">
        <v>193</v>
      </c>
      <c r="B28" s="286" t="s">
        <v>194</v>
      </c>
      <c r="C28" s="28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row>
    <row r="29" spans="1:56" s="294" customFormat="1" ht="25.5">
      <c r="A29" s="290" t="s">
        <v>195</v>
      </c>
      <c r="B29" s="291" t="s">
        <v>196</v>
      </c>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row>
    <row r="30" spans="1:56" s="294" customFormat="1" ht="30.75" customHeight="1">
      <c r="A30" s="290" t="s">
        <v>822</v>
      </c>
      <c r="B30" s="291" t="s">
        <v>550</v>
      </c>
      <c r="C30" s="292">
        <v>50</v>
      </c>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row>
    <row r="31" spans="1:56" s="294" customFormat="1" ht="38.25">
      <c r="A31" s="290" t="s">
        <v>823</v>
      </c>
      <c r="B31" s="291" t="s">
        <v>19</v>
      </c>
      <c r="C31" s="292">
        <v>50</v>
      </c>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row>
    <row r="32" spans="1:56" s="294" customFormat="1" ht="12.75">
      <c r="A32" s="290" t="s">
        <v>20</v>
      </c>
      <c r="B32" s="291" t="s">
        <v>21</v>
      </c>
      <c r="C32" s="292">
        <v>50</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row>
    <row r="33" spans="1:56" s="306" customFormat="1" ht="14.25">
      <c r="A33" s="285" t="s">
        <v>198</v>
      </c>
      <c r="B33" s="304" t="s">
        <v>199</v>
      </c>
      <c r="C33" s="287"/>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row>
    <row r="34" spans="1:56" s="311" customFormat="1" ht="13.5">
      <c r="A34" s="307" t="s">
        <v>200</v>
      </c>
      <c r="B34" s="308" t="s">
        <v>201</v>
      </c>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row>
    <row r="35" spans="1:56" s="294" customFormat="1" ht="38.25">
      <c r="A35" s="295" t="s">
        <v>824</v>
      </c>
      <c r="B35" s="291" t="s">
        <v>825</v>
      </c>
      <c r="C35" s="292">
        <v>100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row>
    <row r="36" spans="1:56" s="43" customFormat="1" ht="13.5">
      <c r="A36" s="40" t="s">
        <v>202</v>
      </c>
      <c r="B36" s="41" t="s">
        <v>203</v>
      </c>
      <c r="C36" s="31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204</v>
      </c>
      <c r="B37" s="45" t="s">
        <v>205</v>
      </c>
      <c r="C37" s="313"/>
    </row>
    <row r="38" spans="1:3" ht="51">
      <c r="A38" s="44" t="s">
        <v>826</v>
      </c>
      <c r="B38" s="45" t="s">
        <v>800</v>
      </c>
      <c r="C38" s="313">
        <v>100</v>
      </c>
    </row>
    <row r="39" spans="1:3" ht="25.5">
      <c r="A39" s="44" t="s">
        <v>206</v>
      </c>
      <c r="B39" s="45" t="s">
        <v>207</v>
      </c>
      <c r="C39" s="313"/>
    </row>
    <row r="40" spans="1:3" ht="51">
      <c r="A40" s="44" t="s">
        <v>827</v>
      </c>
      <c r="B40" s="45" t="s">
        <v>799</v>
      </c>
      <c r="C40" s="313">
        <v>100</v>
      </c>
    </row>
    <row r="41" spans="1:3" ht="13.5" customHeight="1">
      <c r="A41" s="283" t="s">
        <v>208</v>
      </c>
      <c r="B41" s="46" t="s">
        <v>551</v>
      </c>
      <c r="C41" s="314"/>
    </row>
    <row r="42" spans="1:56" s="43" customFormat="1" ht="42.75" customHeight="1">
      <c r="A42" s="315" t="s">
        <v>209</v>
      </c>
      <c r="B42" s="41" t="s">
        <v>552</v>
      </c>
      <c r="C42" s="31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158</v>
      </c>
      <c r="B43" s="45" t="s">
        <v>210</v>
      </c>
      <c r="C43" s="317">
        <v>100</v>
      </c>
    </row>
    <row r="44" spans="1:3" ht="28.5">
      <c r="A44" s="283" t="s">
        <v>553</v>
      </c>
      <c r="B44" s="318" t="s">
        <v>554</v>
      </c>
      <c r="C44" s="314"/>
    </row>
    <row r="45" spans="1:56" s="322" customFormat="1" ht="13.5">
      <c r="A45" s="319" t="s">
        <v>555</v>
      </c>
      <c r="B45" s="41" t="s">
        <v>556</v>
      </c>
      <c r="C45" s="320"/>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row>
    <row r="46" spans="1:3" ht="12.75">
      <c r="A46" s="323" t="s">
        <v>557</v>
      </c>
      <c r="B46" s="45" t="s">
        <v>558</v>
      </c>
      <c r="C46" s="313">
        <v>10</v>
      </c>
    </row>
    <row r="47" spans="1:56" s="43" customFormat="1" ht="13.5">
      <c r="A47" s="40" t="s">
        <v>559</v>
      </c>
      <c r="B47" s="41" t="s">
        <v>560</v>
      </c>
      <c r="C47" s="31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561</v>
      </c>
      <c r="B48" s="45" t="s">
        <v>562</v>
      </c>
      <c r="C48" s="313">
        <v>50</v>
      </c>
    </row>
    <row r="49" spans="1:56" s="43" customFormat="1" ht="13.5">
      <c r="A49" s="40" t="s">
        <v>563</v>
      </c>
      <c r="B49" s="41" t="s">
        <v>564</v>
      </c>
      <c r="C49" s="31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565</v>
      </c>
      <c r="B50" s="45" t="s">
        <v>566</v>
      </c>
      <c r="C50" s="313">
        <v>50</v>
      </c>
    </row>
    <row r="51" spans="1:3" ht="12.75">
      <c r="A51" s="44" t="s">
        <v>567</v>
      </c>
      <c r="B51" s="45" t="s">
        <v>568</v>
      </c>
      <c r="C51" s="313">
        <v>100</v>
      </c>
    </row>
    <row r="52" spans="1:3" ht="25.5">
      <c r="A52" s="44" t="s">
        <v>828</v>
      </c>
      <c r="B52" s="45" t="s">
        <v>829</v>
      </c>
      <c r="C52" s="313">
        <v>100</v>
      </c>
    </row>
    <row r="53" spans="1:56" s="43" customFormat="1" ht="27">
      <c r="A53" s="40" t="s">
        <v>569</v>
      </c>
      <c r="B53" s="41" t="s">
        <v>570</v>
      </c>
      <c r="C53" s="324"/>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571</v>
      </c>
      <c r="B54" s="45" t="s">
        <v>572</v>
      </c>
      <c r="C54" s="313">
        <v>60</v>
      </c>
    </row>
    <row r="55" spans="1:3" ht="14.25">
      <c r="A55" s="325" t="s">
        <v>211</v>
      </c>
      <c r="B55" s="326"/>
      <c r="C55" s="284"/>
    </row>
    <row r="56" spans="1:3" ht="28.5">
      <c r="A56" s="283" t="s">
        <v>212</v>
      </c>
      <c r="B56" s="318" t="s">
        <v>177</v>
      </c>
      <c r="C56" s="314"/>
    </row>
    <row r="57" spans="1:56" s="38" customFormat="1" ht="75" customHeight="1">
      <c r="A57" s="327" t="s">
        <v>573</v>
      </c>
      <c r="B57" s="47" t="s">
        <v>213</v>
      </c>
      <c r="C57" s="284"/>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214</v>
      </c>
      <c r="B58" s="45" t="s">
        <v>830</v>
      </c>
      <c r="C58" s="317"/>
    </row>
    <row r="59" spans="1:3" ht="75.75" customHeight="1">
      <c r="A59" s="48" t="s">
        <v>832</v>
      </c>
      <c r="B59" s="45" t="s">
        <v>831</v>
      </c>
      <c r="C59" s="317">
        <v>50</v>
      </c>
    </row>
    <row r="60" spans="1:56" s="43" customFormat="1" ht="59.25" customHeight="1">
      <c r="A60" s="49" t="s">
        <v>574</v>
      </c>
      <c r="B60" s="50" t="s">
        <v>575</v>
      </c>
      <c r="C60" s="324"/>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834</v>
      </c>
      <c r="B61" s="45" t="s">
        <v>833</v>
      </c>
      <c r="C61" s="328">
        <v>100</v>
      </c>
    </row>
    <row r="62" spans="1:3" ht="63.75">
      <c r="A62" s="44" t="s">
        <v>838</v>
      </c>
      <c r="B62" s="45" t="s">
        <v>835</v>
      </c>
      <c r="C62" s="328">
        <v>50</v>
      </c>
    </row>
    <row r="63" spans="1:3" ht="52.5" customHeight="1">
      <c r="A63" s="329" t="s">
        <v>837</v>
      </c>
      <c r="B63" s="45" t="s">
        <v>836</v>
      </c>
      <c r="C63" s="328">
        <v>100</v>
      </c>
    </row>
    <row r="64" spans="1:3" ht="51">
      <c r="A64" s="329" t="s">
        <v>840</v>
      </c>
      <c r="B64" s="45" t="s">
        <v>839</v>
      </c>
      <c r="C64" s="328">
        <v>100</v>
      </c>
    </row>
    <row r="65" spans="1:56" s="43" customFormat="1" ht="59.25" customHeight="1">
      <c r="A65" s="49" t="s">
        <v>217</v>
      </c>
      <c r="B65" s="50" t="s">
        <v>218</v>
      </c>
      <c r="C65" s="324"/>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38.25">
      <c r="A66" s="48" t="s">
        <v>842</v>
      </c>
      <c r="B66" s="45" t="s">
        <v>841</v>
      </c>
      <c r="C66" s="328">
        <v>100</v>
      </c>
    </row>
    <row r="67" spans="1:56" s="52" customFormat="1" ht="13.5">
      <c r="A67" s="330" t="s">
        <v>220</v>
      </c>
      <c r="B67" s="41" t="s">
        <v>221</v>
      </c>
      <c r="C67" s="33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576</v>
      </c>
      <c r="B68" s="50" t="s">
        <v>577</v>
      </c>
      <c r="C68" s="324"/>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578</v>
      </c>
      <c r="B69" s="45" t="s">
        <v>222</v>
      </c>
      <c r="C69" s="328">
        <v>100</v>
      </c>
    </row>
    <row r="70" spans="1:56" s="43" customFormat="1" ht="54">
      <c r="A70" s="40" t="s">
        <v>579</v>
      </c>
      <c r="B70" s="41" t="s">
        <v>223</v>
      </c>
      <c r="C70" s="324"/>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580</v>
      </c>
      <c r="B71" s="54" t="s">
        <v>224</v>
      </c>
      <c r="C71" s="328">
        <v>100</v>
      </c>
    </row>
    <row r="72" spans="1:56" s="43" customFormat="1" ht="54">
      <c r="A72" s="40" t="s">
        <v>581</v>
      </c>
      <c r="B72" s="41" t="s">
        <v>225</v>
      </c>
      <c r="C72" s="324"/>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582</v>
      </c>
      <c r="B73" s="50" t="s">
        <v>583</v>
      </c>
      <c r="C73" s="324"/>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844</v>
      </c>
      <c r="B74" s="54" t="s">
        <v>843</v>
      </c>
      <c r="C74" s="328">
        <v>100</v>
      </c>
    </row>
    <row r="75" spans="1:56" s="43" customFormat="1" ht="37.5" customHeight="1">
      <c r="A75" s="53" t="s">
        <v>584</v>
      </c>
      <c r="B75" s="50" t="s">
        <v>585</v>
      </c>
      <c r="C75" s="324"/>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727</v>
      </c>
      <c r="B76" s="54" t="s">
        <v>845</v>
      </c>
      <c r="C76" s="328">
        <v>100</v>
      </c>
    </row>
    <row r="77" spans="1:3" ht="25.5">
      <c r="A77" s="44" t="s">
        <v>586</v>
      </c>
      <c r="B77" s="54" t="s">
        <v>846</v>
      </c>
      <c r="C77" s="328"/>
    </row>
    <row r="78" spans="1:3" ht="25.5">
      <c r="A78" s="44" t="s">
        <v>729</v>
      </c>
      <c r="B78" s="54" t="s">
        <v>847</v>
      </c>
      <c r="C78" s="328">
        <v>100</v>
      </c>
    </row>
    <row r="79" spans="1:56" s="43" customFormat="1" ht="51">
      <c r="A79" s="53" t="s">
        <v>587</v>
      </c>
      <c r="B79" s="50" t="s">
        <v>848</v>
      </c>
      <c r="C79" s="324"/>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 r="A80" s="44" t="s">
        <v>850</v>
      </c>
      <c r="B80" s="54" t="s">
        <v>849</v>
      </c>
      <c r="C80" s="328">
        <v>100</v>
      </c>
    </row>
    <row r="81" spans="1:3" ht="21" customHeight="1">
      <c r="A81" s="283" t="s">
        <v>229</v>
      </c>
      <c r="B81" s="318" t="s">
        <v>230</v>
      </c>
      <c r="C81" s="314"/>
    </row>
    <row r="82" spans="1:56" s="43" customFormat="1" ht="15">
      <c r="A82" s="332" t="s">
        <v>588</v>
      </c>
      <c r="B82" s="333" t="s">
        <v>589</v>
      </c>
      <c r="C82" s="324"/>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25.5">
      <c r="A83" s="44" t="s">
        <v>852</v>
      </c>
      <c r="B83" s="45" t="s">
        <v>851</v>
      </c>
      <c r="C83" s="328">
        <v>100</v>
      </c>
    </row>
    <row r="84" spans="1:3" ht="27.75" customHeight="1">
      <c r="A84" s="283" t="s">
        <v>233</v>
      </c>
      <c r="B84" s="318" t="s">
        <v>234</v>
      </c>
      <c r="C84" s="314"/>
    </row>
    <row r="85" spans="1:56" s="52" customFormat="1" ht="13.5">
      <c r="A85" s="40" t="s">
        <v>590</v>
      </c>
      <c r="B85" s="41" t="s">
        <v>591</v>
      </c>
      <c r="C85" s="33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235</v>
      </c>
      <c r="B86" s="45" t="s">
        <v>236</v>
      </c>
      <c r="C86" s="328"/>
    </row>
    <row r="87" spans="1:3" ht="25.5">
      <c r="A87" s="44" t="s">
        <v>854</v>
      </c>
      <c r="B87" s="45" t="s">
        <v>853</v>
      </c>
      <c r="C87" s="328">
        <v>100</v>
      </c>
    </row>
    <row r="88" spans="1:56" s="52" customFormat="1" ht="13.5">
      <c r="A88" s="40" t="s">
        <v>593</v>
      </c>
      <c r="B88" s="41" t="s">
        <v>594</v>
      </c>
      <c r="C88" s="33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738</v>
      </c>
      <c r="B89" s="45" t="s">
        <v>856</v>
      </c>
      <c r="C89" s="328">
        <v>100</v>
      </c>
    </row>
    <row r="90" spans="1:3" ht="20.25" customHeight="1">
      <c r="A90" s="283" t="s">
        <v>238</v>
      </c>
      <c r="B90" s="318" t="s">
        <v>239</v>
      </c>
      <c r="C90" s="314"/>
    </row>
    <row r="91" spans="1:56" s="43" customFormat="1" ht="13.5">
      <c r="A91" s="40" t="s">
        <v>240</v>
      </c>
      <c r="B91" s="41" t="s">
        <v>595</v>
      </c>
      <c r="C91" s="331"/>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241</v>
      </c>
      <c r="B92" s="45" t="s">
        <v>242</v>
      </c>
      <c r="C92" s="314"/>
    </row>
    <row r="93" spans="1:3" ht="12.75">
      <c r="A93" s="44" t="s">
        <v>740</v>
      </c>
      <c r="B93" s="45" t="s">
        <v>855</v>
      </c>
      <c r="C93" s="328">
        <v>100</v>
      </c>
    </row>
    <row r="94" spans="1:56" s="52" customFormat="1" ht="54">
      <c r="A94" s="40" t="s">
        <v>244</v>
      </c>
      <c r="B94" s="41" t="s">
        <v>245</v>
      </c>
      <c r="C94" s="33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858</v>
      </c>
      <c r="B95" s="45" t="s">
        <v>857</v>
      </c>
      <c r="C95" s="328">
        <v>100</v>
      </c>
    </row>
    <row r="96" spans="1:3" ht="51">
      <c r="A96" s="44" t="s">
        <v>743</v>
      </c>
      <c r="B96" s="45" t="s">
        <v>859</v>
      </c>
      <c r="C96" s="328">
        <v>100</v>
      </c>
    </row>
    <row r="97" spans="1:3" ht="58.5" customHeight="1">
      <c r="A97" s="44" t="s">
        <v>746</v>
      </c>
      <c r="B97" s="45" t="s">
        <v>860</v>
      </c>
      <c r="C97" s="328">
        <v>100</v>
      </c>
    </row>
    <row r="98" spans="1:3" ht="51">
      <c r="A98" s="44" t="s">
        <v>862</v>
      </c>
      <c r="B98" s="45" t="s">
        <v>861</v>
      </c>
      <c r="C98" s="328">
        <v>100</v>
      </c>
    </row>
    <row r="99" spans="1:56" s="43" customFormat="1" ht="40.5">
      <c r="A99" s="334" t="s">
        <v>596</v>
      </c>
      <c r="B99" s="41" t="s">
        <v>597</v>
      </c>
      <c r="C99" s="324"/>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35" t="s">
        <v>598</v>
      </c>
      <c r="B100" s="50" t="s">
        <v>599</v>
      </c>
      <c r="C100" s="324"/>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35" t="s">
        <v>600</v>
      </c>
      <c r="B101" s="50" t="s">
        <v>601</v>
      </c>
      <c r="C101" s="324"/>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34" t="s">
        <v>602</v>
      </c>
      <c r="B102" s="41" t="s">
        <v>603</v>
      </c>
      <c r="C102" s="324"/>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36" t="s">
        <v>750</v>
      </c>
      <c r="B103" s="54" t="s">
        <v>863</v>
      </c>
      <c r="C103" s="328">
        <v>100</v>
      </c>
    </row>
    <row r="104" spans="1:3" ht="38.25">
      <c r="A104" s="336" t="s">
        <v>752</v>
      </c>
      <c r="B104" s="54" t="s">
        <v>864</v>
      </c>
      <c r="C104" s="328">
        <v>100</v>
      </c>
    </row>
    <row r="105" spans="1:3" ht="12.75">
      <c r="A105" s="337" t="s">
        <v>604</v>
      </c>
      <c r="B105" s="46" t="s">
        <v>605</v>
      </c>
      <c r="C105" s="328"/>
    </row>
    <row r="106" spans="1:3" ht="25.5">
      <c r="A106" s="336" t="s">
        <v>866</v>
      </c>
      <c r="B106" s="54" t="s">
        <v>865</v>
      </c>
      <c r="C106" s="328">
        <v>100</v>
      </c>
    </row>
    <row r="107" spans="1:3" ht="38.25">
      <c r="A107" s="337" t="s">
        <v>606</v>
      </c>
      <c r="B107" s="46" t="s">
        <v>250</v>
      </c>
      <c r="C107" s="328"/>
    </row>
    <row r="108" spans="1:3" ht="25.5">
      <c r="A108" s="336" t="s">
        <v>607</v>
      </c>
      <c r="B108" s="54" t="s">
        <v>608</v>
      </c>
      <c r="C108" s="328"/>
    </row>
    <row r="109" spans="1:3" ht="25.5">
      <c r="A109" s="336" t="s">
        <v>251</v>
      </c>
      <c r="B109" s="54" t="s">
        <v>609</v>
      </c>
      <c r="C109" s="328">
        <v>50</v>
      </c>
    </row>
    <row r="110" spans="1:56" s="43" customFormat="1" ht="38.25" customHeight="1">
      <c r="A110" s="335" t="s">
        <v>610</v>
      </c>
      <c r="B110" s="50" t="s">
        <v>611</v>
      </c>
      <c r="C110" s="324"/>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36" t="s">
        <v>754</v>
      </c>
      <c r="B111" s="54" t="s">
        <v>867</v>
      </c>
      <c r="C111" s="328">
        <v>100</v>
      </c>
    </row>
    <row r="112" spans="1:56" s="43" customFormat="1" ht="51">
      <c r="A112" s="335" t="s">
        <v>612</v>
      </c>
      <c r="B112" s="50" t="s">
        <v>613</v>
      </c>
      <c r="C112" s="324"/>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63.75">
      <c r="A113" s="336" t="s">
        <v>868</v>
      </c>
      <c r="B113" s="45" t="s">
        <v>869</v>
      </c>
      <c r="C113" s="328">
        <v>50</v>
      </c>
    </row>
    <row r="114" spans="1:56" s="43" customFormat="1" ht="67.5">
      <c r="A114" s="334" t="s">
        <v>614</v>
      </c>
      <c r="B114" s="41" t="s">
        <v>615</v>
      </c>
      <c r="C114" s="324"/>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76.5">
      <c r="A115" s="336" t="s">
        <v>871</v>
      </c>
      <c r="B115" s="54" t="s">
        <v>870</v>
      </c>
      <c r="C115" s="324">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12.75">
      <c r="A116" s="337" t="s">
        <v>253</v>
      </c>
      <c r="B116" s="46" t="s">
        <v>254</v>
      </c>
      <c r="C116" s="328"/>
    </row>
    <row r="117" spans="1:56" s="43" customFormat="1" ht="13.5">
      <c r="A117" s="40" t="s">
        <v>616</v>
      </c>
      <c r="B117" s="41" t="s">
        <v>617</v>
      </c>
      <c r="C117" s="31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row>
    <row r="118" spans="1:3" ht="25.5">
      <c r="A118" s="44" t="s">
        <v>255</v>
      </c>
      <c r="B118" s="45" t="s">
        <v>872</v>
      </c>
      <c r="C118" s="313">
        <v>100</v>
      </c>
    </row>
    <row r="119" spans="1:56" s="43" customFormat="1" ht="27">
      <c r="A119" s="40" t="s">
        <v>618</v>
      </c>
      <c r="B119" s="41" t="s">
        <v>619</v>
      </c>
      <c r="C119" s="31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row>
    <row r="120" spans="1:3" ht="38.25">
      <c r="A120" s="44" t="s">
        <v>874</v>
      </c>
      <c r="B120" s="54" t="s">
        <v>873</v>
      </c>
      <c r="C120" s="313">
        <v>100</v>
      </c>
    </row>
    <row r="121" spans="1:56" s="43" customFormat="1" ht="13.5">
      <c r="A121" s="40" t="s">
        <v>620</v>
      </c>
      <c r="B121" s="41" t="s">
        <v>621</v>
      </c>
      <c r="C121" s="31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row>
    <row r="122" spans="1:3" ht="63.75">
      <c r="A122" s="44" t="s">
        <v>877</v>
      </c>
      <c r="B122" s="45" t="s">
        <v>875</v>
      </c>
      <c r="C122" s="313">
        <v>100</v>
      </c>
    </row>
    <row r="123" spans="1:3" ht="51">
      <c r="A123" s="44" t="s">
        <v>878</v>
      </c>
      <c r="B123" s="45" t="s">
        <v>876</v>
      </c>
      <c r="C123" s="313">
        <v>100</v>
      </c>
    </row>
    <row r="124" spans="1:56" s="43" customFormat="1" ht="81" customHeight="1">
      <c r="A124" s="40" t="s">
        <v>622</v>
      </c>
      <c r="B124" s="41" t="s">
        <v>623</v>
      </c>
      <c r="C124" s="31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row>
    <row r="125" spans="1:56" s="43" customFormat="1" ht="27">
      <c r="A125" s="40" t="s">
        <v>624</v>
      </c>
      <c r="B125" s="41" t="s">
        <v>625</v>
      </c>
      <c r="C125" s="31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3" ht="47.25" customHeight="1">
      <c r="A126" s="55" t="s">
        <v>881</v>
      </c>
      <c r="B126" s="54" t="s">
        <v>879</v>
      </c>
      <c r="C126" s="313">
        <v>100</v>
      </c>
    </row>
    <row r="127" spans="1:56" s="43" customFormat="1" ht="40.5">
      <c r="A127" s="40" t="s">
        <v>626</v>
      </c>
      <c r="B127" s="41" t="s">
        <v>627</v>
      </c>
      <c r="C127" s="31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row>
    <row r="128" spans="1:3" ht="51">
      <c r="A128" s="55" t="s">
        <v>882</v>
      </c>
      <c r="B128" s="54" t="s">
        <v>880</v>
      </c>
      <c r="C128" s="313">
        <v>100</v>
      </c>
    </row>
    <row r="129" spans="1:56" s="43" customFormat="1" ht="54.75" customHeight="1">
      <c r="A129" s="40" t="s">
        <v>628</v>
      </c>
      <c r="B129" s="41" t="s">
        <v>629</v>
      </c>
      <c r="C129" s="31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row>
    <row r="130" spans="1:3" ht="48" customHeight="1">
      <c r="A130" s="55" t="s">
        <v>883</v>
      </c>
      <c r="B130" s="54" t="s">
        <v>884</v>
      </c>
      <c r="C130" s="313">
        <v>100</v>
      </c>
    </row>
    <row r="131" spans="1:56" s="339" customFormat="1" ht="27">
      <c r="A131" s="40" t="s">
        <v>1</v>
      </c>
      <c r="B131" s="41" t="s">
        <v>2</v>
      </c>
      <c r="C131" s="312"/>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row>
    <row r="132" spans="1:56" s="38" customFormat="1" ht="25.5">
      <c r="A132" s="44" t="s">
        <v>766</v>
      </c>
      <c r="B132" s="45" t="s">
        <v>885</v>
      </c>
      <c r="C132" s="313">
        <v>100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row>
    <row r="133" spans="1:11" ht="19.5" customHeight="1">
      <c r="A133" s="283" t="s">
        <v>3</v>
      </c>
      <c r="B133" s="318" t="s">
        <v>4</v>
      </c>
      <c r="C133" s="340"/>
      <c r="D133" s="56"/>
      <c r="E133" s="56"/>
      <c r="F133" s="56"/>
      <c r="G133" s="56"/>
      <c r="H133" s="56"/>
      <c r="I133" s="56"/>
      <c r="J133" s="56"/>
      <c r="K133" s="56"/>
    </row>
    <row r="134" spans="1:56" s="52" customFormat="1" ht="15.75" customHeight="1">
      <c r="A134" s="40" t="s">
        <v>630</v>
      </c>
      <c r="B134" s="41" t="s">
        <v>631</v>
      </c>
      <c r="C134" s="341"/>
      <c r="D134" s="342"/>
      <c r="E134" s="342"/>
      <c r="F134" s="342"/>
      <c r="G134" s="342"/>
      <c r="H134" s="342"/>
      <c r="I134" s="342"/>
      <c r="J134" s="342"/>
      <c r="K134" s="342"/>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row>
    <row r="135" spans="1:11" ht="21" customHeight="1">
      <c r="A135" s="44" t="s">
        <v>887</v>
      </c>
      <c r="B135" s="45" t="s">
        <v>886</v>
      </c>
      <c r="C135" s="343">
        <v>100</v>
      </c>
      <c r="D135" s="56"/>
      <c r="E135" s="56"/>
      <c r="F135" s="56"/>
      <c r="G135" s="56"/>
      <c r="H135" s="56"/>
      <c r="I135" s="56"/>
      <c r="J135" s="56"/>
      <c r="K135" s="56"/>
    </row>
    <row r="136" spans="1:56" s="52" customFormat="1" ht="21.75" customHeight="1">
      <c r="A136" s="40" t="s">
        <v>632</v>
      </c>
      <c r="B136" s="41" t="s">
        <v>5</v>
      </c>
      <c r="C136" s="341"/>
      <c r="D136" s="342"/>
      <c r="E136" s="342"/>
      <c r="F136" s="342"/>
      <c r="G136" s="342"/>
      <c r="H136" s="342"/>
      <c r="I136" s="342"/>
      <c r="J136" s="342"/>
      <c r="K136" s="342"/>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row>
    <row r="137" spans="1:3" s="33" customFormat="1" ht="20.25" customHeight="1">
      <c r="A137" s="44" t="s">
        <v>888</v>
      </c>
      <c r="B137" s="45" t="s">
        <v>889</v>
      </c>
      <c r="C137" s="344">
        <v>100</v>
      </c>
    </row>
  </sheetData>
  <sheetProtection/>
  <mergeCells count="10">
    <mergeCell ref="A2:C2"/>
    <mergeCell ref="A4:C4"/>
    <mergeCell ref="A5:C5"/>
    <mergeCell ref="A7:C7"/>
    <mergeCell ref="A8:C8"/>
    <mergeCell ref="A10:A12"/>
    <mergeCell ref="B10:B12"/>
    <mergeCell ref="C10:C12"/>
    <mergeCell ref="A3:C3"/>
    <mergeCell ref="B6:C6"/>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7"/>
  <sheetViews>
    <sheetView tabSelected="1" view="pageBreakPreview" zoomScaleSheetLayoutView="100" workbookViewId="0" topLeftCell="A1">
      <selection activeCell="A7" sqref="A7"/>
    </sheetView>
  </sheetViews>
  <sheetFormatPr defaultColWidth="0" defaultRowHeight="15" outlineLevelRow="2"/>
  <cols>
    <col min="1" max="1" width="66.421875" style="31" customWidth="1"/>
    <col min="2" max="2" width="25.8515625" style="208"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26" t="s">
        <v>506</v>
      </c>
      <c r="B1" s="526"/>
      <c r="C1" s="526"/>
      <c r="D1" s="163" t="s">
        <v>22</v>
      </c>
      <c r="E1" s="164"/>
      <c r="F1" s="164"/>
      <c r="G1" s="164"/>
      <c r="H1" s="164"/>
    </row>
    <row r="2" spans="1:10" s="165" customFormat="1" ht="12.75" customHeight="1">
      <c r="A2" s="525" t="s">
        <v>151</v>
      </c>
      <c r="B2" s="525"/>
      <c r="C2" s="525"/>
      <c r="D2" s="167"/>
      <c r="E2" s="167"/>
      <c r="F2" s="167"/>
      <c r="G2" s="167"/>
      <c r="H2" s="167"/>
      <c r="J2" s="168"/>
    </row>
    <row r="3" spans="1:10" s="165" customFormat="1" ht="19.5" customHeight="1">
      <c r="A3" s="525" t="s">
        <v>809</v>
      </c>
      <c r="B3" s="525"/>
      <c r="C3" s="525"/>
      <c r="D3" s="167"/>
      <c r="E3" s="167"/>
      <c r="F3" s="167"/>
      <c r="G3" s="167"/>
      <c r="H3" s="167"/>
      <c r="J3" s="168"/>
    </row>
    <row r="4" spans="1:10" s="165" customFormat="1" ht="12.75" customHeight="1">
      <c r="A4" s="525" t="s">
        <v>666</v>
      </c>
      <c r="B4" s="525"/>
      <c r="C4" s="525"/>
      <c r="D4" s="167"/>
      <c r="E4" s="167"/>
      <c r="F4" s="167"/>
      <c r="G4" s="167"/>
      <c r="H4" s="167"/>
      <c r="J4" s="168"/>
    </row>
    <row r="5" spans="1:10" s="165" customFormat="1" ht="12.75" customHeight="1">
      <c r="A5" s="525" t="s">
        <v>706</v>
      </c>
      <c r="B5" s="525"/>
      <c r="C5" s="525"/>
      <c r="D5" s="167"/>
      <c r="E5" s="167"/>
      <c r="F5" s="167"/>
      <c r="G5" s="167"/>
      <c r="H5" s="167"/>
      <c r="J5" s="168"/>
    </row>
    <row r="6" spans="1:10" s="165" customFormat="1" ht="12.75" customHeight="1">
      <c r="A6" s="525" t="s">
        <v>924</v>
      </c>
      <c r="B6" s="525"/>
      <c r="C6" s="525"/>
      <c r="D6" s="167"/>
      <c r="E6" s="167"/>
      <c r="F6" s="167"/>
      <c r="G6" s="167"/>
      <c r="H6" s="167"/>
      <c r="J6" s="168"/>
    </row>
    <row r="7" spans="1:10" s="165" customFormat="1" ht="12.75" customHeight="1">
      <c r="A7" s="166"/>
      <c r="B7" s="166"/>
      <c r="C7" s="166"/>
      <c r="D7" s="167"/>
      <c r="E7" s="167"/>
      <c r="F7" s="167"/>
      <c r="G7" s="167"/>
      <c r="H7" s="167"/>
      <c r="J7" s="168"/>
    </row>
    <row r="8" spans="1:10" s="165" customFormat="1" ht="12.75" customHeight="1">
      <c r="A8" s="527" t="s">
        <v>633</v>
      </c>
      <c r="B8" s="527"/>
      <c r="C8" s="528"/>
      <c r="D8" s="167"/>
      <c r="E8" s="167"/>
      <c r="F8" s="167"/>
      <c r="G8" s="167"/>
      <c r="H8" s="167"/>
      <c r="J8" s="168"/>
    </row>
    <row r="9" spans="1:4" s="34" customFormat="1" ht="15.75">
      <c r="A9" s="527"/>
      <c r="B9" s="527"/>
      <c r="C9" s="528"/>
      <c r="D9" s="169"/>
    </row>
    <row r="10" spans="1:4" s="34" customFormat="1" ht="6" customHeight="1">
      <c r="A10" s="35"/>
      <c r="B10" s="36"/>
      <c r="C10" s="170" t="s">
        <v>257</v>
      </c>
      <c r="D10" s="169"/>
    </row>
    <row r="11" spans="1:4" s="34" customFormat="1" ht="15.75">
      <c r="A11" s="522" t="s">
        <v>179</v>
      </c>
      <c r="B11" s="523" t="s">
        <v>308</v>
      </c>
      <c r="C11" s="524" t="s">
        <v>309</v>
      </c>
      <c r="D11" s="169"/>
    </row>
    <row r="12" spans="1:255" s="38" customFormat="1" ht="21" customHeight="1">
      <c r="A12" s="522"/>
      <c r="B12" s="523"/>
      <c r="C12" s="524"/>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21" customHeight="1">
      <c r="A13" s="522"/>
      <c r="B13" s="523"/>
      <c r="C13" s="524"/>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8" customFormat="1" ht="56.25" customHeight="1">
      <c r="A14" s="172">
        <v>1</v>
      </c>
      <c r="B14" s="172">
        <v>2</v>
      </c>
      <c r="C14" s="172">
        <v>3</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s="39" customFormat="1" ht="17.25" customHeight="1">
      <c r="A15" s="175" t="s">
        <v>310</v>
      </c>
      <c r="B15" s="47" t="s">
        <v>311</v>
      </c>
      <c r="C15" s="477">
        <f>C16+C57</f>
        <v>48287.591395999996</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4"/>
    </row>
    <row r="16" spans="1:3" ht="17.25" customHeight="1">
      <c r="A16" s="175" t="s">
        <v>180</v>
      </c>
      <c r="B16" s="47"/>
      <c r="C16" s="477">
        <f>C17+C42+C54+C34+C28</f>
        <v>40126.790446</v>
      </c>
    </row>
    <row r="17" spans="1:3" ht="16.5" customHeight="1">
      <c r="A17" s="175" t="s">
        <v>181</v>
      </c>
      <c r="B17" s="47" t="s">
        <v>182</v>
      </c>
      <c r="C17" s="477">
        <f>C18</f>
        <v>34081</v>
      </c>
    </row>
    <row r="18" spans="1:56" s="38" customFormat="1" ht="17.25" customHeight="1">
      <c r="A18" s="176" t="s">
        <v>183</v>
      </c>
      <c r="B18" s="41" t="s">
        <v>184</v>
      </c>
      <c r="C18" s="478">
        <f>C19+C20</f>
        <v>34081</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row>
    <row r="19" spans="1:3" ht="54" customHeight="1">
      <c r="A19" s="44" t="s">
        <v>312</v>
      </c>
      <c r="B19" s="45" t="s">
        <v>185</v>
      </c>
      <c r="C19" s="479">
        <v>34081</v>
      </c>
    </row>
    <row r="20" spans="1:3" s="44" customFormat="1" ht="50.25" customHeight="1" hidden="1">
      <c r="A20" s="44" t="s">
        <v>313</v>
      </c>
      <c r="B20" s="45" t="s">
        <v>186</v>
      </c>
      <c r="C20" s="479"/>
    </row>
    <row r="21" spans="1:3" ht="76.5" customHeight="1" hidden="1" collapsed="1">
      <c r="A21" s="44" t="s">
        <v>314</v>
      </c>
      <c r="B21" s="45" t="s">
        <v>315</v>
      </c>
      <c r="C21" s="479">
        <v>0</v>
      </c>
    </row>
    <row r="22" spans="1:3" ht="69.75" customHeight="1" hidden="1" outlineLevel="1">
      <c r="A22" s="44" t="s">
        <v>316</v>
      </c>
      <c r="B22" s="45" t="s">
        <v>317</v>
      </c>
      <c r="C22" s="479">
        <v>0</v>
      </c>
    </row>
    <row r="23" spans="1:3" ht="29.25" customHeight="1" hidden="1" outlineLevel="1">
      <c r="A23" s="44" t="s">
        <v>189</v>
      </c>
      <c r="B23" s="45" t="s">
        <v>318</v>
      </c>
      <c r="C23" s="479">
        <v>0</v>
      </c>
    </row>
    <row r="24" spans="1:3" ht="153.75" customHeight="1" hidden="1" outlineLevel="1">
      <c r="A24" s="177" t="s">
        <v>187</v>
      </c>
      <c r="B24" s="178" t="s">
        <v>319</v>
      </c>
      <c r="C24" s="480">
        <v>0</v>
      </c>
    </row>
    <row r="25" spans="1:3" ht="72" customHeight="1" hidden="1" outlineLevel="1">
      <c r="A25" s="177" t="s">
        <v>320</v>
      </c>
      <c r="B25" s="178" t="s">
        <v>188</v>
      </c>
      <c r="C25" s="480">
        <v>0</v>
      </c>
    </row>
    <row r="26" spans="1:3" ht="39" customHeight="1" hidden="1" outlineLevel="1">
      <c r="A26" s="177" t="s">
        <v>321</v>
      </c>
      <c r="B26" s="178" t="s">
        <v>190</v>
      </c>
      <c r="C26" s="480">
        <v>0</v>
      </c>
    </row>
    <row r="27" spans="1:3" ht="71.25" customHeight="1" hidden="1" outlineLevel="1">
      <c r="A27" s="177" t="s">
        <v>322</v>
      </c>
      <c r="B27" s="178" t="s">
        <v>323</v>
      </c>
      <c r="C27" s="480">
        <v>0</v>
      </c>
    </row>
    <row r="28" spans="1:3" ht="49.5" customHeight="1" outlineLevel="1">
      <c r="A28" s="175" t="s">
        <v>7</v>
      </c>
      <c r="B28" s="47" t="s">
        <v>8</v>
      </c>
      <c r="C28" s="477">
        <f>C29</f>
        <v>5340.290446</v>
      </c>
    </row>
    <row r="29" spans="1:56" s="38" customFormat="1" ht="26.25" customHeight="1">
      <c r="A29" s="176" t="s">
        <v>9</v>
      </c>
      <c r="B29" s="41" t="s">
        <v>10</v>
      </c>
      <c r="C29" s="478">
        <f>SUM(C30:C33)</f>
        <v>5340.290446</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44" t="s">
        <v>11</v>
      </c>
      <c r="B30" s="45" t="s">
        <v>12</v>
      </c>
      <c r="C30" s="479">
        <v>2019.148111</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13</v>
      </c>
      <c r="B31" s="45" t="s">
        <v>14</v>
      </c>
      <c r="C31" s="479">
        <v>48.597767</v>
      </c>
    </row>
    <row r="32" spans="1:3" s="44" customFormat="1" ht="50.25" customHeight="1">
      <c r="A32" s="44" t="s">
        <v>15</v>
      </c>
      <c r="B32" s="45" t="s">
        <v>16</v>
      </c>
      <c r="C32" s="479">
        <v>3251.107161</v>
      </c>
    </row>
    <row r="33" spans="1:3" s="44" customFormat="1" ht="50.25" customHeight="1">
      <c r="A33" s="44" t="s">
        <v>17</v>
      </c>
      <c r="B33" s="45" t="s">
        <v>18</v>
      </c>
      <c r="C33" s="479">
        <v>21.437407</v>
      </c>
    </row>
    <row r="34" spans="1:3" s="44" customFormat="1" ht="50.25" customHeight="1">
      <c r="A34" s="175" t="s">
        <v>191</v>
      </c>
      <c r="B34" s="175" t="s">
        <v>192</v>
      </c>
      <c r="C34" s="477">
        <f>C35</f>
        <v>138</v>
      </c>
    </row>
    <row r="35" spans="1:3" ht="17.25" customHeight="1">
      <c r="A35" s="176" t="s">
        <v>193</v>
      </c>
      <c r="B35" s="41" t="s">
        <v>194</v>
      </c>
      <c r="C35" s="481">
        <f>C36+C38+C41</f>
        <v>138</v>
      </c>
    </row>
    <row r="36" spans="1:56" s="52" customFormat="1" ht="33" customHeight="1">
      <c r="A36" s="53" t="s">
        <v>195</v>
      </c>
      <c r="B36" s="50" t="s">
        <v>196</v>
      </c>
      <c r="C36" s="482">
        <v>40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1" customFormat="1" ht="38.25" customHeight="1">
      <c r="A37" s="44" t="s">
        <v>822</v>
      </c>
      <c r="B37" s="45" t="s">
        <v>510</v>
      </c>
      <c r="C37" s="480">
        <v>40</v>
      </c>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row>
    <row r="38" spans="1:3" ht="36.75" customHeight="1" hidden="1" outlineLevel="1">
      <c r="A38" s="53" t="s">
        <v>197</v>
      </c>
      <c r="B38" s="50" t="s">
        <v>324</v>
      </c>
      <c r="C38" s="482">
        <f>C39+C40</f>
        <v>0</v>
      </c>
    </row>
    <row r="39" spans="1:255" s="181" customFormat="1" ht="38.25" customHeight="1" hidden="1">
      <c r="A39" s="44" t="s">
        <v>197</v>
      </c>
      <c r="B39" s="45" t="s">
        <v>19</v>
      </c>
      <c r="C39" s="48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row>
    <row r="40" spans="1:3" ht="36" customHeight="1" hidden="1" outlineLevel="1">
      <c r="A40" s="44" t="s">
        <v>325</v>
      </c>
      <c r="B40" s="45" t="s">
        <v>326</v>
      </c>
      <c r="C40" s="480"/>
    </row>
    <row r="41" spans="1:3" ht="45.75" customHeight="1" outlineLevel="1">
      <c r="A41" s="53" t="s">
        <v>20</v>
      </c>
      <c r="B41" s="50" t="s">
        <v>21</v>
      </c>
      <c r="C41" s="482">
        <v>98</v>
      </c>
    </row>
    <row r="42" spans="1:255" s="181" customFormat="1" ht="38.25" customHeight="1">
      <c r="A42" s="175" t="s">
        <v>198</v>
      </c>
      <c r="B42" s="47" t="s">
        <v>199</v>
      </c>
      <c r="C42" s="477">
        <f>C43+C49</f>
        <v>567.5</v>
      </c>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row>
    <row r="43" spans="1:3" ht="17.25" customHeight="1">
      <c r="A43" s="176" t="s">
        <v>200</v>
      </c>
      <c r="B43" s="41" t="s">
        <v>201</v>
      </c>
      <c r="C43" s="481">
        <f>C44</f>
        <v>27.5</v>
      </c>
    </row>
    <row r="44" spans="1:56" s="52" customFormat="1" ht="35.25" customHeight="1">
      <c r="A44" s="44" t="s">
        <v>824</v>
      </c>
      <c r="B44" s="45" t="s">
        <v>825</v>
      </c>
      <c r="C44" s="479">
        <f>52-24.5</f>
        <v>27.5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hidden="1">
      <c r="A45" s="182" t="s">
        <v>327</v>
      </c>
      <c r="B45" s="45" t="s">
        <v>328</v>
      </c>
      <c r="C45" s="479"/>
    </row>
    <row r="46" spans="1:56" s="183" customFormat="1" ht="12.75" hidden="1">
      <c r="A46" s="182" t="s">
        <v>329</v>
      </c>
      <c r="B46" s="45" t="s">
        <v>330</v>
      </c>
      <c r="C46" s="4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3" customFormat="1" ht="12.75" hidden="1">
      <c r="A47" s="182" t="s">
        <v>331</v>
      </c>
      <c r="B47" s="45" t="s">
        <v>332</v>
      </c>
      <c r="C47" s="4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3" customFormat="1" ht="12.75" hidden="1">
      <c r="A48" s="182" t="s">
        <v>333</v>
      </c>
      <c r="B48" s="45" t="s">
        <v>334</v>
      </c>
      <c r="C48" s="479"/>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83" customFormat="1" ht="13.5">
      <c r="A49" s="176" t="s">
        <v>202</v>
      </c>
      <c r="B49" s="41" t="s">
        <v>203</v>
      </c>
      <c r="C49" s="481">
        <f>C50+C52</f>
        <v>540</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83" customFormat="1" ht="40.5" customHeight="1" thickBot="1">
      <c r="A50" s="476" t="s">
        <v>905</v>
      </c>
      <c r="B50" s="50" t="s">
        <v>906</v>
      </c>
      <c r="C50" s="482">
        <f>C51</f>
        <v>500</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255" s="181" customFormat="1" ht="57.75" customHeight="1" thickBot="1">
      <c r="A51" s="475" t="s">
        <v>902</v>
      </c>
      <c r="B51" s="45" t="s">
        <v>901</v>
      </c>
      <c r="C51" s="479">
        <v>500</v>
      </c>
      <c r="D51" s="179"/>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row>
    <row r="52" spans="1:56" s="184" customFormat="1" ht="37.5" customHeight="1">
      <c r="A52" s="53" t="s">
        <v>908</v>
      </c>
      <c r="B52" s="50" t="s">
        <v>907</v>
      </c>
      <c r="C52" s="482">
        <f>C53</f>
        <v>40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255" s="181" customFormat="1" ht="50.25" customHeight="1">
      <c r="A53" s="44" t="s">
        <v>903</v>
      </c>
      <c r="B53" s="45" t="s">
        <v>904</v>
      </c>
      <c r="C53" s="479">
        <v>40</v>
      </c>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row>
    <row r="54" spans="1:56" s="183" customFormat="1" ht="61.5" customHeight="1">
      <c r="A54" s="175" t="s">
        <v>208</v>
      </c>
      <c r="B54" s="47" t="s">
        <v>335</v>
      </c>
      <c r="C54" s="483">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83" customFormat="1" ht="31.5" customHeight="1" hidden="1" outlineLevel="1">
      <c r="A55" s="49" t="s">
        <v>209</v>
      </c>
      <c r="B55" s="50" t="s">
        <v>336</v>
      </c>
      <c r="C55" s="484">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55" t="s">
        <v>158</v>
      </c>
      <c r="B56" s="54" t="s">
        <v>210</v>
      </c>
      <c r="C56" s="48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83" customFormat="1" ht="25.5" customHeight="1" outlineLevel="1">
      <c r="A57" s="185" t="s">
        <v>211</v>
      </c>
      <c r="B57" s="186"/>
      <c r="C57" s="477">
        <f>C65+C84+C106+C100+C155+C104</f>
        <v>8160.80095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83" customFormat="1" ht="25.5">
      <c r="A58" s="175" t="s">
        <v>212</v>
      </c>
      <c r="B58" s="47" t="s">
        <v>177</v>
      </c>
      <c r="C58" s="483">
        <f>C65</f>
        <v>2878.97995</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12.75" hidden="1">
      <c r="A59" s="182" t="s">
        <v>337</v>
      </c>
      <c r="B59" s="45" t="s">
        <v>338</v>
      </c>
      <c r="C59" s="483"/>
    </row>
    <row r="60" spans="1:3" ht="25.5" customHeight="1" hidden="1" outlineLevel="1">
      <c r="A60" s="182" t="s">
        <v>339</v>
      </c>
      <c r="B60" s="45" t="s">
        <v>340</v>
      </c>
      <c r="C60" s="486"/>
    </row>
    <row r="61" spans="1:3" ht="44.25" customHeight="1" hidden="1" outlineLevel="1">
      <c r="A61" s="182" t="s">
        <v>341</v>
      </c>
      <c r="B61" s="45" t="s">
        <v>342</v>
      </c>
      <c r="C61" s="483"/>
    </row>
    <row r="62" spans="1:3" ht="27.75" customHeight="1" hidden="1">
      <c r="A62" s="182" t="s">
        <v>343</v>
      </c>
      <c r="B62" s="45" t="s">
        <v>344</v>
      </c>
      <c r="C62" s="486"/>
    </row>
    <row r="63" spans="1:3" ht="17.25" customHeight="1" hidden="1">
      <c r="A63" s="182" t="s">
        <v>345</v>
      </c>
      <c r="B63" s="45" t="s">
        <v>346</v>
      </c>
      <c r="C63" s="486"/>
    </row>
    <row r="64" spans="1:3" ht="27.75" customHeight="1" hidden="1">
      <c r="A64" s="44" t="s">
        <v>347</v>
      </c>
      <c r="B64" s="45" t="s">
        <v>348</v>
      </c>
      <c r="C64" s="486"/>
    </row>
    <row r="65" spans="1:3" ht="27.75" customHeight="1">
      <c r="A65" s="187" t="s">
        <v>349</v>
      </c>
      <c r="B65" s="47" t="s">
        <v>213</v>
      </c>
      <c r="C65" s="477">
        <f>C66+C78+C82+C80+C69+C70</f>
        <v>2878.97995</v>
      </c>
    </row>
    <row r="66" spans="1:56" s="38" customFormat="1" ht="63.75" customHeight="1">
      <c r="A66" s="48" t="s">
        <v>715</v>
      </c>
      <c r="B66" s="54" t="s">
        <v>831</v>
      </c>
      <c r="C66" s="487">
        <f>1257.51544+730+11+16+100</f>
        <v>2114.51544</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hidden="1">
      <c r="A67" s="44" t="s">
        <v>350</v>
      </c>
      <c r="B67" s="45" t="s">
        <v>351</v>
      </c>
      <c r="C67" s="48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38.25" hidden="1">
      <c r="A68" s="44" t="s">
        <v>352</v>
      </c>
      <c r="B68" s="45" t="s">
        <v>353</v>
      </c>
      <c r="C68" s="480"/>
    </row>
    <row r="69" spans="1:3" ht="52.5" customHeight="1">
      <c r="A69" s="44" t="s">
        <v>354</v>
      </c>
      <c r="B69" s="45" t="s">
        <v>833</v>
      </c>
      <c r="C69" s="480">
        <v>6.67451</v>
      </c>
    </row>
    <row r="70" spans="1:3" ht="51" customHeight="1">
      <c r="A70" s="48" t="s">
        <v>890</v>
      </c>
      <c r="B70" s="45" t="s">
        <v>841</v>
      </c>
      <c r="C70" s="480">
        <v>757.79</v>
      </c>
    </row>
    <row r="71" spans="1:3" ht="39" customHeight="1" hidden="1">
      <c r="A71" s="44" t="s">
        <v>355</v>
      </c>
      <c r="B71" s="45" t="s">
        <v>216</v>
      </c>
      <c r="C71" s="480"/>
    </row>
    <row r="72" spans="1:3" ht="42.75" customHeight="1" hidden="1">
      <c r="A72" s="175" t="s">
        <v>220</v>
      </c>
      <c r="B72" s="47" t="s">
        <v>221</v>
      </c>
      <c r="C72" s="483"/>
    </row>
    <row r="73" spans="1:56" s="38" customFormat="1" ht="46.5" customHeight="1" hidden="1">
      <c r="A73" s="182" t="s">
        <v>356</v>
      </c>
      <c r="B73" s="45" t="s">
        <v>357</v>
      </c>
      <c r="C73" s="48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44" t="s">
        <v>163</v>
      </c>
      <c r="B74" s="45" t="s">
        <v>222</v>
      </c>
      <c r="C74" s="480"/>
    </row>
    <row r="75" spans="1:3" ht="45" customHeight="1" hidden="1">
      <c r="A75" s="188" t="s">
        <v>358</v>
      </c>
      <c r="B75" s="46" t="s">
        <v>223</v>
      </c>
      <c r="C75" s="480"/>
    </row>
    <row r="76" spans="1:3" ht="64.5" customHeight="1" hidden="1">
      <c r="A76" s="55" t="s">
        <v>359</v>
      </c>
      <c r="B76" s="45" t="s">
        <v>224</v>
      </c>
      <c r="C76" s="480"/>
    </row>
    <row r="77" spans="1:3" ht="56.25" customHeight="1" hidden="1">
      <c r="A77" s="48" t="s">
        <v>159</v>
      </c>
      <c r="B77" s="45" t="s">
        <v>215</v>
      </c>
      <c r="C77" s="480"/>
    </row>
    <row r="78" spans="1:3" ht="56.25" customHeight="1" hidden="1">
      <c r="A78" s="49" t="s">
        <v>360</v>
      </c>
      <c r="B78" s="50" t="s">
        <v>361</v>
      </c>
      <c r="C78" s="484">
        <f>C79</f>
        <v>0</v>
      </c>
    </row>
    <row r="79" spans="1:56" s="43" customFormat="1" ht="57" customHeight="1" hidden="1">
      <c r="A79" s="48" t="s">
        <v>161</v>
      </c>
      <c r="B79" s="45" t="s">
        <v>362</v>
      </c>
      <c r="C79" s="48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hidden="1">
      <c r="A80" s="48" t="s">
        <v>363</v>
      </c>
      <c r="B80" s="45" t="s">
        <v>364</v>
      </c>
      <c r="C80" s="480">
        <v>0</v>
      </c>
    </row>
    <row r="81" spans="1:3" ht="63.75" customHeight="1" hidden="1">
      <c r="A81" s="48" t="s">
        <v>365</v>
      </c>
      <c r="B81" s="45" t="s">
        <v>216</v>
      </c>
      <c r="C81" s="480">
        <v>0</v>
      </c>
    </row>
    <row r="82" spans="1:3" ht="63.75" customHeight="1" hidden="1">
      <c r="A82" s="49" t="s">
        <v>217</v>
      </c>
      <c r="B82" s="50" t="s">
        <v>218</v>
      </c>
      <c r="C82" s="484">
        <f>C83</f>
        <v>0</v>
      </c>
    </row>
    <row r="83" spans="1:56" s="43" customFormat="1" ht="57" customHeight="1" hidden="1">
      <c r="A83" s="48" t="s">
        <v>162</v>
      </c>
      <c r="B83" s="45" t="s">
        <v>219</v>
      </c>
      <c r="C83" s="48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hidden="1">
      <c r="A84" s="40" t="s">
        <v>366</v>
      </c>
      <c r="B84" s="41" t="s">
        <v>225</v>
      </c>
      <c r="C84" s="488">
        <f>C89</f>
        <v>0</v>
      </c>
    </row>
    <row r="85" spans="1:56" s="52" customFormat="1" ht="55.5" customHeight="1" hidden="1" outlineLevel="1">
      <c r="A85" s="55" t="s">
        <v>164</v>
      </c>
      <c r="B85" s="54" t="s">
        <v>367</v>
      </c>
      <c r="C85" s="486"/>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165</v>
      </c>
      <c r="B86" s="54" t="s">
        <v>226</v>
      </c>
      <c r="C86" s="48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166</v>
      </c>
      <c r="B87" s="54" t="s">
        <v>227</v>
      </c>
      <c r="C87" s="486">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44" t="s">
        <v>368</v>
      </c>
      <c r="B88" s="45" t="s">
        <v>369</v>
      </c>
      <c r="C88" s="480">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53" t="s">
        <v>370</v>
      </c>
      <c r="B89" s="50" t="s">
        <v>371</v>
      </c>
      <c r="C89" s="489">
        <f>C90</f>
        <v>0</v>
      </c>
    </row>
    <row r="90" spans="1:56" s="43" customFormat="1" ht="51" hidden="1">
      <c r="A90" s="44" t="s">
        <v>167</v>
      </c>
      <c r="B90" s="45" t="s">
        <v>228</v>
      </c>
      <c r="C90" s="480">
        <f>250-250</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7" t="s">
        <v>229</v>
      </c>
      <c r="B91" s="47" t="s">
        <v>230</v>
      </c>
      <c r="C91" s="483"/>
    </row>
    <row r="92" spans="1:3" ht="43.5" customHeight="1" hidden="1" outlineLevel="1">
      <c r="A92" s="182" t="s">
        <v>372</v>
      </c>
      <c r="B92" s="45" t="s">
        <v>373</v>
      </c>
      <c r="C92" s="480"/>
    </row>
    <row r="93" spans="1:3" ht="39.75" customHeight="1" hidden="1" outlineLevel="1">
      <c r="A93" s="182" t="s">
        <v>231</v>
      </c>
      <c r="B93" s="45" t="s">
        <v>232</v>
      </c>
      <c r="C93" s="480"/>
    </row>
    <row r="94" spans="1:3" ht="41.25" customHeight="1" hidden="1" outlineLevel="1">
      <c r="A94" s="47" t="s">
        <v>233</v>
      </c>
      <c r="B94" s="47" t="s">
        <v>234</v>
      </c>
      <c r="C94" s="483">
        <v>0</v>
      </c>
    </row>
    <row r="95" spans="1:3" ht="42" customHeight="1" hidden="1" outlineLevel="1">
      <c r="A95" s="175" t="s">
        <v>374</v>
      </c>
      <c r="B95" s="47" t="s">
        <v>375</v>
      </c>
      <c r="C95" s="483"/>
    </row>
    <row r="96" spans="1:56" s="38" customFormat="1" ht="38.25" customHeight="1" hidden="1" outlineLevel="1">
      <c r="A96" s="182" t="s">
        <v>634</v>
      </c>
      <c r="B96" s="45" t="s">
        <v>592</v>
      </c>
      <c r="C96" s="480">
        <v>20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75" t="s">
        <v>376</v>
      </c>
      <c r="B97" s="47" t="s">
        <v>377</v>
      </c>
      <c r="C97" s="483"/>
    </row>
    <row r="98" spans="1:56" s="38" customFormat="1" ht="40.5" customHeight="1" hidden="1" outlineLevel="1">
      <c r="A98" s="182" t="s">
        <v>235</v>
      </c>
      <c r="B98" s="45" t="s">
        <v>236</v>
      </c>
      <c r="C98" s="480"/>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378</v>
      </c>
      <c r="B99" s="54" t="s">
        <v>379</v>
      </c>
      <c r="C99" s="486"/>
    </row>
    <row r="100" spans="1:3" ht="39" customHeight="1" hidden="1" outlineLevel="1">
      <c r="A100" s="190" t="s">
        <v>233</v>
      </c>
      <c r="B100" s="46" t="s">
        <v>234</v>
      </c>
      <c r="C100" s="490">
        <f>C101</f>
        <v>0</v>
      </c>
    </row>
    <row r="101" spans="1:3" ht="30.75" customHeight="1" hidden="1" outlineLevel="1">
      <c r="A101" s="40" t="s">
        <v>380</v>
      </c>
      <c r="B101" s="41" t="s">
        <v>381</v>
      </c>
      <c r="C101" s="488">
        <f>C102</f>
        <v>0</v>
      </c>
    </row>
    <row r="102" spans="1:56" s="52" customFormat="1" ht="34.5" customHeight="1" hidden="1" outlineLevel="1">
      <c r="A102" s="53" t="s">
        <v>382</v>
      </c>
      <c r="B102" s="50" t="s">
        <v>383</v>
      </c>
      <c r="C102" s="489">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189" t="s">
        <v>168</v>
      </c>
      <c r="B103" s="54" t="s">
        <v>237</v>
      </c>
      <c r="C103" s="486"/>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outlineLevel="1">
      <c r="A104" s="190" t="s">
        <v>233</v>
      </c>
      <c r="B104" s="46" t="s">
        <v>234</v>
      </c>
      <c r="C104" s="490">
        <f>C105</f>
        <v>20</v>
      </c>
    </row>
    <row r="105" spans="1:3" ht="24" customHeight="1" outlineLevel="1">
      <c r="A105" s="189" t="s">
        <v>891</v>
      </c>
      <c r="B105" s="54" t="s">
        <v>853</v>
      </c>
      <c r="C105" s="486">
        <v>20</v>
      </c>
    </row>
    <row r="106" spans="1:3" ht="24" customHeight="1" outlineLevel="1">
      <c r="A106" s="190" t="s">
        <v>238</v>
      </c>
      <c r="B106" s="46" t="s">
        <v>239</v>
      </c>
      <c r="C106" s="490">
        <f>C110</f>
        <v>5253.591</v>
      </c>
    </row>
    <row r="107" spans="1:3" ht="23.25" customHeight="1" hidden="1">
      <c r="A107" s="175" t="s">
        <v>240</v>
      </c>
      <c r="B107" s="47" t="s">
        <v>384</v>
      </c>
      <c r="C107" s="483"/>
    </row>
    <row r="108" spans="1:3" ht="17.25" customHeight="1" hidden="1" outlineLevel="1">
      <c r="A108" s="182" t="s">
        <v>241</v>
      </c>
      <c r="B108" s="45" t="s">
        <v>242</v>
      </c>
      <c r="C108" s="483"/>
    </row>
    <row r="109" spans="1:3" ht="32.25" customHeight="1" hidden="1" outlineLevel="1">
      <c r="A109" s="182" t="s">
        <v>169</v>
      </c>
      <c r="B109" s="45" t="s">
        <v>243</v>
      </c>
      <c r="C109" s="480"/>
    </row>
    <row r="110" spans="1:3" ht="28.5" customHeight="1" outlineLevel="1">
      <c r="A110" s="40" t="s">
        <v>244</v>
      </c>
      <c r="B110" s="41" t="s">
        <v>245</v>
      </c>
      <c r="C110" s="488">
        <f>C113</f>
        <v>5253.591</v>
      </c>
    </row>
    <row r="111" spans="1:56" s="52" customFormat="1" ht="55.5" customHeight="1" hidden="1" outlineLevel="1">
      <c r="A111" s="44" t="s">
        <v>385</v>
      </c>
      <c r="B111" s="45" t="s">
        <v>386</v>
      </c>
      <c r="C111" s="48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3" ht="53.25" customHeight="1" hidden="1" outlineLevel="1">
      <c r="A112" s="44" t="s">
        <v>387</v>
      </c>
      <c r="B112" s="45" t="s">
        <v>388</v>
      </c>
      <c r="C112" s="480"/>
    </row>
    <row r="113" spans="1:3" ht="54" customHeight="1" outlineLevel="1">
      <c r="A113" s="44" t="s">
        <v>892</v>
      </c>
      <c r="B113" s="45" t="s">
        <v>859</v>
      </c>
      <c r="C113" s="480">
        <f>2753.591+2500</f>
        <v>5253.591</v>
      </c>
    </row>
    <row r="114" spans="1:3" ht="68.25" customHeight="1" hidden="1" outlineLevel="1">
      <c r="A114" s="44" t="s">
        <v>389</v>
      </c>
      <c r="B114" s="45" t="s">
        <v>390</v>
      </c>
      <c r="C114" s="480"/>
    </row>
    <row r="115" spans="1:3" ht="63.75" hidden="1" outlineLevel="1">
      <c r="A115" s="44" t="s">
        <v>391</v>
      </c>
      <c r="B115" s="45" t="s">
        <v>392</v>
      </c>
      <c r="C115" s="480"/>
    </row>
    <row r="116" spans="1:3" ht="63" customHeight="1" hidden="1" outlineLevel="1">
      <c r="A116" s="44" t="s">
        <v>393</v>
      </c>
      <c r="B116" s="45" t="s">
        <v>246</v>
      </c>
      <c r="C116" s="480"/>
    </row>
    <row r="117" spans="1:3" ht="41.25" customHeight="1" hidden="1" outlineLevel="1">
      <c r="A117" s="44" t="s">
        <v>394</v>
      </c>
      <c r="B117" s="45" t="s">
        <v>247</v>
      </c>
      <c r="C117" s="480"/>
    </row>
    <row r="118" spans="1:3" ht="42" customHeight="1" hidden="1" outlineLevel="1">
      <c r="A118" s="182" t="s">
        <v>248</v>
      </c>
      <c r="B118" s="45" t="s">
        <v>249</v>
      </c>
      <c r="C118" s="480"/>
    </row>
    <row r="119" spans="1:3" ht="25.5" hidden="1" outlineLevel="1">
      <c r="A119" s="188" t="s">
        <v>395</v>
      </c>
      <c r="B119" s="46" t="s">
        <v>250</v>
      </c>
      <c r="C119" s="480"/>
    </row>
    <row r="120" spans="1:3" ht="28.5" customHeight="1" hidden="1" outlineLevel="1">
      <c r="A120" s="44" t="s">
        <v>251</v>
      </c>
      <c r="B120" s="45" t="s">
        <v>396</v>
      </c>
      <c r="C120" s="480"/>
    </row>
    <row r="121" spans="1:3" ht="29.25" customHeight="1" hidden="1" outlineLevel="1">
      <c r="A121" s="44" t="s">
        <v>397</v>
      </c>
      <c r="B121" s="45" t="s">
        <v>252</v>
      </c>
      <c r="C121" s="480"/>
    </row>
    <row r="122" spans="1:3" ht="36.75" customHeight="1" hidden="1" outlineLevel="1">
      <c r="A122" s="175" t="s">
        <v>398</v>
      </c>
      <c r="B122" s="47" t="s">
        <v>399</v>
      </c>
      <c r="C122" s="483"/>
    </row>
    <row r="123" spans="1:56" s="38" customFormat="1" ht="17.25" customHeight="1" hidden="1" outlineLevel="1">
      <c r="A123" s="182" t="s">
        <v>400</v>
      </c>
      <c r="B123" s="45" t="s">
        <v>401</v>
      </c>
      <c r="C123" s="480"/>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row>
    <row r="124" spans="1:3" ht="25.5" hidden="1" outlineLevel="1">
      <c r="A124" s="182" t="s">
        <v>402</v>
      </c>
      <c r="B124" s="45" t="s">
        <v>403</v>
      </c>
      <c r="C124" s="480"/>
    </row>
    <row r="125" spans="1:3" ht="12.75" hidden="1" outlineLevel="1">
      <c r="A125" s="47" t="s">
        <v>253</v>
      </c>
      <c r="B125" s="47" t="s">
        <v>404</v>
      </c>
      <c r="C125" s="483"/>
    </row>
    <row r="126" spans="1:3" ht="25.5" hidden="1" outlineLevel="1">
      <c r="A126" s="44" t="s">
        <v>405</v>
      </c>
      <c r="B126" s="45" t="s">
        <v>406</v>
      </c>
      <c r="C126" s="480"/>
    </row>
    <row r="127" spans="1:3" ht="28.5" customHeight="1" hidden="1" outlineLevel="2">
      <c r="A127" s="44" t="s">
        <v>407</v>
      </c>
      <c r="B127" s="45" t="s">
        <v>408</v>
      </c>
      <c r="C127" s="480"/>
    </row>
    <row r="128" spans="1:3" ht="56.25" customHeight="1" hidden="1" outlineLevel="2">
      <c r="A128" s="44" t="s">
        <v>409</v>
      </c>
      <c r="B128" s="45" t="s">
        <v>410</v>
      </c>
      <c r="C128" s="485"/>
    </row>
    <row r="129" spans="1:3" ht="43.5" customHeight="1" hidden="1" outlineLevel="2">
      <c r="A129" s="44" t="s">
        <v>411</v>
      </c>
      <c r="B129" s="45" t="s">
        <v>412</v>
      </c>
      <c r="C129" s="479"/>
    </row>
    <row r="130" spans="1:3" ht="47.25" customHeight="1" hidden="1" outlineLevel="2">
      <c r="A130" s="44" t="s">
        <v>413</v>
      </c>
      <c r="B130" s="45" t="s">
        <v>414</v>
      </c>
      <c r="C130" s="479"/>
    </row>
    <row r="131" spans="1:3" ht="46.5" customHeight="1" hidden="1" outlineLevel="2">
      <c r="A131" s="44" t="s">
        <v>415</v>
      </c>
      <c r="B131" s="45" t="s">
        <v>416</v>
      </c>
      <c r="C131" s="479"/>
    </row>
    <row r="132" spans="1:3" ht="35.25" customHeight="1" hidden="1" outlineLevel="2">
      <c r="A132" s="44" t="s">
        <v>255</v>
      </c>
      <c r="B132" s="45" t="s">
        <v>256</v>
      </c>
      <c r="C132" s="479"/>
    </row>
    <row r="133" spans="1:3" ht="31.5" customHeight="1" hidden="1" outlineLevel="2">
      <c r="A133" s="44" t="s">
        <v>417</v>
      </c>
      <c r="B133" s="45" t="s">
        <v>418</v>
      </c>
      <c r="C133" s="479"/>
    </row>
    <row r="134" spans="1:3" ht="42" customHeight="1" hidden="1" outlineLevel="2">
      <c r="A134" s="44" t="s">
        <v>419</v>
      </c>
      <c r="B134" s="45" t="s">
        <v>420</v>
      </c>
      <c r="C134" s="479"/>
    </row>
    <row r="135" spans="1:3" ht="44.25" customHeight="1" hidden="1" outlineLevel="2">
      <c r="A135" s="44" t="s">
        <v>421</v>
      </c>
      <c r="B135" s="45" t="s">
        <v>422</v>
      </c>
      <c r="C135" s="479"/>
    </row>
    <row r="136" spans="1:3" ht="44.25" customHeight="1" hidden="1" outlineLevel="2">
      <c r="A136" s="44" t="s">
        <v>423</v>
      </c>
      <c r="B136" s="45" t="s">
        <v>424</v>
      </c>
      <c r="C136" s="479"/>
    </row>
    <row r="137" spans="1:3" ht="35.25" customHeight="1" hidden="1" outlineLevel="2">
      <c r="A137" s="44" t="s">
        <v>425</v>
      </c>
      <c r="B137" s="45" t="s">
        <v>426</v>
      </c>
      <c r="C137" s="479"/>
    </row>
    <row r="138" spans="1:3" ht="35.25" customHeight="1" hidden="1" outlineLevel="2">
      <c r="A138" s="44" t="s">
        <v>427</v>
      </c>
      <c r="B138" s="45" t="s">
        <v>428</v>
      </c>
      <c r="C138" s="479"/>
    </row>
    <row r="139" spans="1:3" ht="35.25" customHeight="1" hidden="1" outlineLevel="2">
      <c r="A139" s="44" t="s">
        <v>429</v>
      </c>
      <c r="B139" s="45" t="s">
        <v>430</v>
      </c>
      <c r="C139" s="479"/>
    </row>
    <row r="140" spans="1:3" ht="27" customHeight="1" hidden="1" outlineLevel="2">
      <c r="A140" s="44" t="s">
        <v>431</v>
      </c>
      <c r="B140" s="45" t="s">
        <v>432</v>
      </c>
      <c r="C140" s="479"/>
    </row>
    <row r="141" spans="1:3" ht="36" customHeight="1" hidden="1" outlineLevel="2">
      <c r="A141" s="44" t="s">
        <v>433</v>
      </c>
      <c r="B141" s="45" t="s">
        <v>434</v>
      </c>
      <c r="C141" s="479"/>
    </row>
    <row r="142" spans="1:3" ht="36" customHeight="1" hidden="1" outlineLevel="2">
      <c r="A142" s="44" t="s">
        <v>435</v>
      </c>
      <c r="B142" s="45" t="s">
        <v>436</v>
      </c>
      <c r="C142" s="479"/>
    </row>
    <row r="143" spans="1:3" ht="45" customHeight="1" hidden="1" outlineLevel="2">
      <c r="A143" s="44" t="s">
        <v>437</v>
      </c>
      <c r="B143" s="45" t="s">
        <v>438</v>
      </c>
      <c r="C143" s="479"/>
    </row>
    <row r="144" spans="1:3" ht="32.25" customHeight="1" hidden="1" outlineLevel="2">
      <c r="A144" s="44" t="s">
        <v>439</v>
      </c>
      <c r="B144" s="45" t="s">
        <v>440</v>
      </c>
      <c r="C144" s="479"/>
    </row>
    <row r="145" spans="1:3" ht="42" customHeight="1" hidden="1" outlineLevel="2">
      <c r="A145" s="44" t="s">
        <v>441</v>
      </c>
      <c r="B145" s="45" t="s">
        <v>442</v>
      </c>
      <c r="C145" s="479"/>
    </row>
    <row r="146" spans="1:3" ht="30" customHeight="1" hidden="1" outlineLevel="2">
      <c r="A146" s="44" t="s">
        <v>443</v>
      </c>
      <c r="B146" s="45" t="s">
        <v>444</v>
      </c>
      <c r="C146" s="479"/>
    </row>
    <row r="147" spans="1:56" s="192" customFormat="1" ht="38.25" hidden="1" outlineLevel="2">
      <c r="A147" s="44" t="s">
        <v>445</v>
      </c>
      <c r="B147" s="45" t="s">
        <v>446</v>
      </c>
      <c r="C147" s="479"/>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row>
    <row r="148" spans="1:3" ht="50.25" customHeight="1" hidden="1" outlineLevel="2">
      <c r="A148" s="44" t="s">
        <v>447</v>
      </c>
      <c r="B148" s="45" t="s">
        <v>448</v>
      </c>
      <c r="C148" s="479"/>
    </row>
    <row r="149" spans="1:3" ht="38.25" customHeight="1" hidden="1" outlineLevel="2">
      <c r="A149" s="44" t="s">
        <v>449</v>
      </c>
      <c r="B149" s="45" t="s">
        <v>450</v>
      </c>
      <c r="C149" s="479"/>
    </row>
    <row r="150" spans="1:3" ht="42.75" customHeight="1" hidden="1" outlineLevel="2">
      <c r="A150" s="44" t="s">
        <v>171</v>
      </c>
      <c r="B150" s="45" t="s">
        <v>0</v>
      </c>
      <c r="C150" s="479"/>
    </row>
    <row r="151" spans="1:3" ht="42.75" customHeight="1" hidden="1" outlineLevel="2">
      <c r="A151" s="44" t="s">
        <v>1</v>
      </c>
      <c r="B151" s="45" t="s">
        <v>2</v>
      </c>
      <c r="C151" s="479"/>
    </row>
    <row r="152" spans="1:56" s="192" customFormat="1" ht="25.5" hidden="1" outlineLevel="1">
      <c r="A152" s="44" t="s">
        <v>451</v>
      </c>
      <c r="B152" s="45" t="s">
        <v>452</v>
      </c>
      <c r="C152" s="479"/>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row>
    <row r="153" spans="1:3" ht="29.25" customHeight="1" hidden="1" outlineLevel="1">
      <c r="A153" s="44" t="s">
        <v>173</v>
      </c>
      <c r="B153" s="45" t="s">
        <v>172</v>
      </c>
      <c r="C153" s="479"/>
    </row>
    <row r="154" spans="1:56" s="38" customFormat="1" ht="21.75" customHeight="1" hidden="1" outlineLevel="1">
      <c r="A154" s="44"/>
      <c r="B154" s="45"/>
      <c r="C154" s="479"/>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s="38" customFormat="1" ht="18" customHeight="1" outlineLevel="1">
      <c r="A155" s="190" t="s">
        <v>253</v>
      </c>
      <c r="B155" s="46" t="s">
        <v>254</v>
      </c>
      <c r="C155" s="490">
        <f>C156</f>
        <v>8.23</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3" ht="30" customHeight="1">
      <c r="A156" s="176" t="s">
        <v>453</v>
      </c>
      <c r="B156" s="41" t="s">
        <v>454</v>
      </c>
      <c r="C156" s="488">
        <f>C157</f>
        <v>8.23</v>
      </c>
    </row>
    <row r="157" spans="1:56" s="52" customFormat="1" ht="40.5" customHeight="1" outlineLevel="1">
      <c r="A157" s="44" t="s">
        <v>893</v>
      </c>
      <c r="B157" s="45" t="s">
        <v>885</v>
      </c>
      <c r="C157" s="479">
        <v>8.23</v>
      </c>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row>
    <row r="158" spans="1:56" s="38" customFormat="1" ht="24.75" customHeight="1" outlineLevel="1">
      <c r="A158" s="175" t="s">
        <v>3</v>
      </c>
      <c r="B158" s="47" t="s">
        <v>4</v>
      </c>
      <c r="C158" s="490">
        <v>0</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row>
    <row r="159" spans="1:11" ht="30" customHeight="1" hidden="1">
      <c r="A159" s="40" t="s">
        <v>174</v>
      </c>
      <c r="B159" s="41" t="s">
        <v>5</v>
      </c>
      <c r="C159" s="488">
        <v>0</v>
      </c>
      <c r="D159" s="56"/>
      <c r="E159" s="56"/>
      <c r="F159" s="56"/>
      <c r="G159" s="56"/>
      <c r="H159" s="56"/>
      <c r="I159" s="56"/>
      <c r="J159" s="56"/>
      <c r="K159" s="56"/>
    </row>
    <row r="160" spans="1:56" s="52" customFormat="1" ht="36" customHeight="1" hidden="1" outlineLevel="1">
      <c r="A160" s="182" t="s">
        <v>455</v>
      </c>
      <c r="B160" s="45" t="s">
        <v>6</v>
      </c>
      <c r="C160" s="480">
        <v>0</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row>
    <row r="161" spans="1:3" s="33" customFormat="1" ht="23.25" customHeight="1" hidden="1">
      <c r="A161" s="193" t="s">
        <v>456</v>
      </c>
      <c r="B161" s="194" t="s">
        <v>457</v>
      </c>
      <c r="C161" s="490">
        <f>C162+C165+C180</f>
        <v>11151.289200000001</v>
      </c>
    </row>
    <row r="162" spans="1:56" s="195" customFormat="1" ht="25.5" outlineLevel="1">
      <c r="A162" s="196" t="s">
        <v>458</v>
      </c>
      <c r="B162" s="197" t="s">
        <v>459</v>
      </c>
      <c r="C162" s="491">
        <f>C163</f>
        <v>6380.519200000001</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row>
    <row r="163" spans="1:56" s="199" customFormat="1" ht="26.25" customHeight="1">
      <c r="A163" s="200" t="s">
        <v>460</v>
      </c>
      <c r="B163" s="201" t="s">
        <v>461</v>
      </c>
      <c r="C163" s="492">
        <f>C164</f>
        <v>6380.519200000001</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row>
    <row r="164" spans="1:56" s="52" customFormat="1" ht="31.5" customHeight="1">
      <c r="A164" s="202" t="s">
        <v>894</v>
      </c>
      <c r="B164" s="203" t="s">
        <v>895</v>
      </c>
      <c r="C164" s="493">
        <f>6713.336-332.8168</f>
        <v>6380.519200000001</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row>
    <row r="165" spans="1:256" ht="38.25">
      <c r="A165" s="205" t="s">
        <v>462</v>
      </c>
      <c r="B165" s="197" t="s">
        <v>521</v>
      </c>
      <c r="C165" s="491">
        <f>C167+C169</f>
        <v>4601.37</v>
      </c>
      <c r="IV165" s="204">
        <v>6713.364</v>
      </c>
    </row>
    <row r="166" spans="1:56" s="43" customFormat="1" ht="26.25" customHeight="1" hidden="1">
      <c r="A166" s="206" t="s">
        <v>464</v>
      </c>
      <c r="B166" s="203" t="s">
        <v>465</v>
      </c>
      <c r="C166" s="494"/>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06" customFormat="1" ht="32.25" customHeight="1" hidden="1">
      <c r="A167" s="233" t="s">
        <v>466</v>
      </c>
      <c r="B167" s="201" t="s">
        <v>463</v>
      </c>
      <c r="C167" s="492">
        <f>C168</f>
        <v>11.4</v>
      </c>
    </row>
    <row r="168" spans="1:56" s="52" customFormat="1" ht="25.5" customHeight="1">
      <c r="A168" s="202" t="s">
        <v>896</v>
      </c>
      <c r="B168" s="203" t="s">
        <v>909</v>
      </c>
      <c r="C168" s="494">
        <f>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56.25" customHeight="1">
      <c r="A169" s="206" t="s">
        <v>920</v>
      </c>
      <c r="B169" s="203" t="s">
        <v>897</v>
      </c>
      <c r="C169" s="494">
        <v>4589.97</v>
      </c>
    </row>
    <row r="170" spans="1:3" ht="34.5" customHeight="1" hidden="1">
      <c r="A170" s="206" t="s">
        <v>468</v>
      </c>
      <c r="B170" s="203"/>
      <c r="C170" s="494">
        <v>0</v>
      </c>
    </row>
    <row r="171" spans="1:256" s="33" customFormat="1" ht="0.75" customHeight="1" hidden="1">
      <c r="A171" s="206" t="s">
        <v>469</v>
      </c>
      <c r="B171" s="203"/>
      <c r="C171" s="494">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06" t="s">
        <v>470</v>
      </c>
      <c r="B172" s="203"/>
      <c r="C172" s="494">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06" t="s">
        <v>471</v>
      </c>
      <c r="B173" s="203"/>
      <c r="C173" s="494"/>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06" t="s">
        <v>23</v>
      </c>
      <c r="B174" s="203" t="s">
        <v>467</v>
      </c>
      <c r="C174" s="494">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06" t="s">
        <v>472</v>
      </c>
      <c r="B175" s="203" t="s">
        <v>467</v>
      </c>
      <c r="C175" s="494">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06" t="s">
        <v>473</v>
      </c>
      <c r="B176" s="203" t="s">
        <v>467</v>
      </c>
      <c r="C176" s="494"/>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06" t="s">
        <v>474</v>
      </c>
      <c r="B177" s="203" t="s">
        <v>467</v>
      </c>
      <c r="C177" s="494"/>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06" t="s">
        <v>475</v>
      </c>
      <c r="B178" s="203" t="s">
        <v>467</v>
      </c>
      <c r="C178" s="494"/>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06" t="s">
        <v>539</v>
      </c>
      <c r="B179" s="203" t="s">
        <v>467</v>
      </c>
      <c r="C179" s="494">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05" t="s">
        <v>476</v>
      </c>
      <c r="B180" s="203" t="s">
        <v>477</v>
      </c>
      <c r="C180" s="491">
        <f>C181+C183</f>
        <v>169.4</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06" t="s">
        <v>478</v>
      </c>
      <c r="B181" s="203" t="s">
        <v>479</v>
      </c>
      <c r="C181" s="494">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06" t="s">
        <v>899</v>
      </c>
      <c r="B182" s="203" t="s">
        <v>898</v>
      </c>
      <c r="C182" s="494">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06" t="s">
        <v>480</v>
      </c>
      <c r="B183" s="203" t="s">
        <v>481</v>
      </c>
      <c r="C183" s="494">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06" t="s">
        <v>784</v>
      </c>
      <c r="B184" s="203" t="s">
        <v>900</v>
      </c>
      <c r="C184" s="494">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69.75" customHeight="1">
      <c r="A185" s="206" t="s">
        <v>482</v>
      </c>
      <c r="B185" s="203" t="s">
        <v>900</v>
      </c>
      <c r="C185" s="494">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53.25" customHeight="1">
      <c r="A186" s="207" t="s">
        <v>483</v>
      </c>
      <c r="B186" s="203"/>
      <c r="C186" s="491">
        <f>C15+C161</f>
        <v>59438.880595999995</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07" t="s">
        <v>484</v>
      </c>
      <c r="B187" s="203"/>
      <c r="C187" s="491">
        <f>C186-C180</f>
        <v>59269.480595999994</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16.5" customHeight="1">
      <c r="A188" s="31"/>
      <c r="B188" s="208"/>
      <c r="C188" s="495">
        <f>C15+C164</f>
        <v>54668.110596</v>
      </c>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ht="12.75">
      <c r="A189" s="33"/>
    </row>
    <row r="190" spans="2:256" s="33" customFormat="1" ht="12.75">
      <c r="B190" s="208"/>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08"/>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08"/>
      <c r="C192" s="209"/>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08"/>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08"/>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08"/>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08"/>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10"/>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10"/>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10"/>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10"/>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10"/>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10"/>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10"/>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10"/>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10"/>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10"/>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10"/>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10"/>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10"/>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10"/>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10"/>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10"/>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10"/>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10"/>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10"/>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10"/>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10"/>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10"/>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10"/>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10"/>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10"/>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10"/>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10"/>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10"/>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10"/>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10"/>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10"/>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10"/>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10"/>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10"/>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10"/>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10"/>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10"/>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10"/>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10"/>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10"/>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10"/>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10"/>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10"/>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10"/>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10"/>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10"/>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10"/>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10"/>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10"/>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10"/>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10"/>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10"/>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10"/>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10"/>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10"/>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10"/>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1:3" ht="12.75">
      <c r="A253" s="33"/>
      <c r="B253" s="210"/>
      <c r="C253" s="33"/>
    </row>
    <row r="254" spans="1:3" ht="12.75">
      <c r="A254" s="33"/>
      <c r="B254" s="210"/>
      <c r="C254" s="33"/>
    </row>
    <row r="255" spans="1:3" ht="12.75">
      <c r="A255" s="33"/>
      <c r="B255" s="210"/>
      <c r="C255" s="33"/>
    </row>
    <row r="256" spans="1:3" ht="12.75">
      <c r="A256" s="33"/>
      <c r="B256" s="210"/>
      <c r="C256" s="33"/>
    </row>
    <row r="257" spans="1:3" ht="12.75">
      <c r="A257" s="33"/>
      <c r="B257" s="210"/>
      <c r="C257" s="33"/>
    </row>
    <row r="258" spans="1:3" ht="12.75">
      <c r="A258" s="33"/>
      <c r="B258" s="210"/>
      <c r="C258" s="33"/>
    </row>
    <row r="259" spans="1:3" ht="12.75">
      <c r="A259" s="33"/>
      <c r="B259" s="210"/>
      <c r="C259" s="33"/>
    </row>
    <row r="260" spans="2:256" s="33" customFormat="1" ht="12.75">
      <c r="B260" s="210"/>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10"/>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10"/>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10"/>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10"/>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33" customFormat="1" ht="12.75">
      <c r="B265" s="210"/>
    </row>
    <row r="266" s="33" customFormat="1" ht="12.75">
      <c r="B266" s="210"/>
    </row>
    <row r="267" s="33" customFormat="1" ht="12.75">
      <c r="B267" s="210"/>
    </row>
    <row r="268" s="33" customFormat="1" ht="12.75">
      <c r="B268" s="210"/>
    </row>
    <row r="269" s="33" customFormat="1" ht="12.75">
      <c r="B269" s="210"/>
    </row>
    <row r="270" s="33" customFormat="1" ht="12.75">
      <c r="B270" s="210"/>
    </row>
    <row r="271" s="33" customFormat="1" ht="12.75">
      <c r="B271" s="210"/>
    </row>
    <row r="272" s="33" customFormat="1" ht="12.75">
      <c r="B272" s="210"/>
    </row>
    <row r="273" s="33" customFormat="1" ht="12.75">
      <c r="B273" s="210"/>
    </row>
    <row r="274" s="33" customFormat="1" ht="12.75">
      <c r="B274" s="210"/>
    </row>
    <row r="275" s="33" customFormat="1" ht="12.75">
      <c r="B275" s="210"/>
    </row>
    <row r="276" s="33" customFormat="1" ht="12.75">
      <c r="B276" s="210"/>
    </row>
    <row r="277" s="33" customFormat="1" ht="12.75">
      <c r="B277" s="210"/>
    </row>
    <row r="278" s="33" customFormat="1" ht="12.75">
      <c r="B278" s="210"/>
    </row>
    <row r="279" s="33" customFormat="1" ht="12.75">
      <c r="B279" s="210"/>
    </row>
    <row r="280" s="33" customFormat="1" ht="12.75">
      <c r="B280" s="210"/>
    </row>
    <row r="281" s="33" customFormat="1" ht="12.75">
      <c r="B281" s="210"/>
    </row>
    <row r="282" s="33" customFormat="1" ht="12.75">
      <c r="B282" s="210"/>
    </row>
    <row r="283" s="33" customFormat="1" ht="12.75">
      <c r="B283" s="210"/>
    </row>
    <row r="284" s="33" customFormat="1" ht="12.75">
      <c r="B284" s="210"/>
    </row>
    <row r="285" s="33" customFormat="1" ht="12.75">
      <c r="B285" s="210"/>
    </row>
    <row r="286" s="33" customFormat="1" ht="12.75">
      <c r="B286" s="210"/>
    </row>
    <row r="287" s="33" customFormat="1" ht="12.75">
      <c r="B287" s="210"/>
    </row>
    <row r="288" s="33" customFormat="1" ht="12.75">
      <c r="B288" s="210"/>
    </row>
    <row r="289" s="33" customFormat="1" ht="12.75">
      <c r="B289" s="210"/>
    </row>
    <row r="290" s="33" customFormat="1" ht="12.75">
      <c r="B290" s="210"/>
    </row>
    <row r="291" s="33" customFormat="1" ht="12.75">
      <c r="B291" s="210"/>
    </row>
    <row r="292" s="33" customFormat="1" ht="12.75">
      <c r="B292" s="210"/>
    </row>
    <row r="293" s="33" customFormat="1" ht="12.75">
      <c r="B293" s="210"/>
    </row>
    <row r="294" s="33" customFormat="1" ht="12.75">
      <c r="B294" s="210"/>
    </row>
    <row r="295" s="33" customFormat="1" ht="12.75">
      <c r="B295" s="210"/>
    </row>
    <row r="296" s="33" customFormat="1" ht="12.75">
      <c r="B296" s="210"/>
    </row>
    <row r="297" s="33" customFormat="1" ht="12.75">
      <c r="B297" s="210"/>
    </row>
    <row r="298" s="33" customFormat="1" ht="12.75">
      <c r="B298" s="210"/>
    </row>
    <row r="299" s="33" customFormat="1" ht="12.75">
      <c r="B299" s="210"/>
    </row>
    <row r="300" s="33" customFormat="1" ht="12.75">
      <c r="B300" s="210"/>
    </row>
    <row r="301" s="33" customFormat="1" ht="12.75">
      <c r="B301" s="210"/>
    </row>
    <row r="302" s="33" customFormat="1" ht="12.75">
      <c r="B302" s="210"/>
    </row>
    <row r="303" s="33" customFormat="1" ht="12.75">
      <c r="B303" s="210"/>
    </row>
    <row r="304" s="33" customFormat="1" ht="12.75">
      <c r="B304" s="210"/>
    </row>
    <row r="305" s="33" customFormat="1" ht="12.75">
      <c r="B305" s="210"/>
    </row>
    <row r="306" s="33" customFormat="1" ht="12.75">
      <c r="B306" s="210"/>
    </row>
    <row r="307" s="33" customFormat="1" ht="12.75">
      <c r="B307" s="210"/>
    </row>
    <row r="308" s="33" customFormat="1" ht="12.75">
      <c r="B308" s="210"/>
    </row>
    <row r="309" s="33" customFormat="1" ht="12.75">
      <c r="B309" s="210"/>
    </row>
    <row r="310" s="33" customFormat="1" ht="12.75">
      <c r="B310" s="210"/>
    </row>
    <row r="311" s="33" customFormat="1" ht="12.75">
      <c r="B311" s="210"/>
    </row>
    <row r="312" s="33" customFormat="1" ht="12.75">
      <c r="B312" s="210"/>
    </row>
    <row r="313" s="33" customFormat="1" ht="12.75">
      <c r="B313" s="210"/>
    </row>
    <row r="314" s="33" customFormat="1" ht="12.75">
      <c r="B314" s="210"/>
    </row>
    <row r="315" s="33" customFormat="1" ht="12.75">
      <c r="B315" s="210"/>
    </row>
    <row r="316" s="33" customFormat="1" ht="12.75">
      <c r="B316" s="210"/>
    </row>
    <row r="317" s="33" customFormat="1" ht="12.75">
      <c r="B317" s="210"/>
    </row>
    <row r="318" s="33" customFormat="1" ht="12.75">
      <c r="B318" s="210"/>
    </row>
    <row r="319" s="33" customFormat="1" ht="12.75">
      <c r="B319" s="210"/>
    </row>
    <row r="320" s="33" customFormat="1" ht="12.75">
      <c r="B320" s="210"/>
    </row>
    <row r="321" s="33" customFormat="1" ht="12.75">
      <c r="B321" s="210"/>
    </row>
    <row r="322" s="33" customFormat="1" ht="12.75">
      <c r="B322" s="210"/>
    </row>
    <row r="323" s="33" customFormat="1" ht="12.75">
      <c r="B323" s="210"/>
    </row>
    <row r="324" s="33" customFormat="1" ht="12.75">
      <c r="B324" s="210"/>
    </row>
    <row r="325" s="33" customFormat="1" ht="12.75">
      <c r="B325" s="210"/>
    </row>
    <row r="326" s="33" customFormat="1" ht="12.75">
      <c r="B326" s="210"/>
    </row>
    <row r="327" s="33" customFormat="1" ht="12.75">
      <c r="B327" s="210"/>
    </row>
    <row r="328" s="33" customFormat="1" ht="12.75">
      <c r="B328" s="210"/>
    </row>
    <row r="329" s="33" customFormat="1" ht="12.75">
      <c r="B329" s="210"/>
    </row>
    <row r="330" s="33" customFormat="1" ht="12.75">
      <c r="B330" s="210"/>
    </row>
    <row r="331" s="33" customFormat="1" ht="12.75">
      <c r="B331" s="210"/>
    </row>
    <row r="332" s="33" customFormat="1" ht="12.75">
      <c r="B332" s="210"/>
    </row>
    <row r="333" s="33" customFormat="1" ht="12.75">
      <c r="B333" s="210"/>
    </row>
    <row r="334" s="33" customFormat="1" ht="12.75">
      <c r="B334" s="210"/>
    </row>
    <row r="335" s="33" customFormat="1" ht="12.75">
      <c r="B335" s="210"/>
    </row>
    <row r="336" s="33" customFormat="1" ht="12.75">
      <c r="B336" s="210"/>
    </row>
    <row r="337" s="33" customFormat="1" ht="12.75">
      <c r="B337" s="210"/>
    </row>
    <row r="338" s="33" customFormat="1" ht="12.75">
      <c r="B338" s="210"/>
    </row>
    <row r="339" s="33" customFormat="1" ht="12.75">
      <c r="B339" s="210"/>
    </row>
    <row r="340" s="33" customFormat="1" ht="12.75">
      <c r="B340" s="210"/>
    </row>
    <row r="341" s="33" customFormat="1" ht="12.75">
      <c r="B341" s="210"/>
    </row>
    <row r="342" s="33" customFormat="1" ht="12.75">
      <c r="B342" s="210"/>
    </row>
    <row r="343" s="33" customFormat="1" ht="12.75">
      <c r="B343" s="210"/>
    </row>
    <row r="344" s="33" customFormat="1" ht="12.75">
      <c r="B344" s="210"/>
    </row>
    <row r="345" s="33" customFormat="1" ht="12.75">
      <c r="B345" s="210"/>
    </row>
    <row r="346" s="33" customFormat="1" ht="12.75">
      <c r="B346" s="210"/>
    </row>
    <row r="347" s="33" customFormat="1" ht="12.75">
      <c r="B347" s="210"/>
    </row>
    <row r="348" s="33" customFormat="1" ht="12.75">
      <c r="B348" s="210"/>
    </row>
    <row r="349" s="33" customFormat="1" ht="12.75">
      <c r="B349" s="210"/>
    </row>
    <row r="350" s="33" customFormat="1" ht="12.75">
      <c r="B350" s="210"/>
    </row>
    <row r="351" s="33" customFormat="1" ht="12.75">
      <c r="B351" s="210"/>
    </row>
    <row r="352" s="33" customFormat="1" ht="12.75">
      <c r="B352" s="210"/>
    </row>
    <row r="353" s="33" customFormat="1" ht="12.75">
      <c r="B353" s="210"/>
    </row>
    <row r="354" s="33" customFormat="1" ht="12.75">
      <c r="B354" s="210"/>
    </row>
    <row r="355" s="33" customFormat="1" ht="12.75">
      <c r="B355" s="210"/>
    </row>
    <row r="356" s="33" customFormat="1" ht="12.75">
      <c r="B356" s="210"/>
    </row>
    <row r="357" s="33" customFormat="1" ht="12.75">
      <c r="B357" s="210"/>
    </row>
    <row r="358" s="33" customFormat="1" ht="12.75">
      <c r="B358" s="210"/>
    </row>
    <row r="359" s="33" customFormat="1" ht="12.75">
      <c r="B359" s="210"/>
    </row>
    <row r="360" s="33" customFormat="1" ht="12.75">
      <c r="B360" s="210"/>
    </row>
    <row r="361" s="33" customFormat="1" ht="12.75">
      <c r="B361" s="210"/>
    </row>
    <row r="362" s="33" customFormat="1" ht="12.75">
      <c r="B362" s="210"/>
    </row>
    <row r="363" s="33" customFormat="1" ht="12.75">
      <c r="B363" s="210"/>
    </row>
    <row r="364" s="33" customFormat="1" ht="12.75">
      <c r="B364" s="210"/>
    </row>
    <row r="365" s="33" customFormat="1" ht="12.75">
      <c r="B365" s="210"/>
    </row>
    <row r="366" s="33" customFormat="1" ht="12.75">
      <c r="B366" s="210"/>
    </row>
    <row r="367" s="33" customFormat="1" ht="12.75">
      <c r="B367" s="210"/>
    </row>
    <row r="368" s="33" customFormat="1" ht="12.75">
      <c r="B368" s="210"/>
    </row>
    <row r="369" s="33" customFormat="1" ht="12.75">
      <c r="B369" s="210"/>
    </row>
    <row r="370" s="33" customFormat="1" ht="12.75">
      <c r="B370" s="210"/>
    </row>
    <row r="371" s="33" customFormat="1" ht="12.75">
      <c r="B371" s="210"/>
    </row>
    <row r="372" s="33" customFormat="1" ht="12.75">
      <c r="B372" s="210"/>
    </row>
    <row r="373" s="33" customFormat="1" ht="12.75">
      <c r="B373" s="210"/>
    </row>
    <row r="374" s="33" customFormat="1" ht="12.75">
      <c r="B374" s="210"/>
    </row>
    <row r="375" s="33" customFormat="1" ht="12.75">
      <c r="B375" s="210"/>
    </row>
    <row r="376" s="33" customFormat="1" ht="12.75">
      <c r="B376" s="210"/>
    </row>
    <row r="377" s="33" customFormat="1" ht="12.75">
      <c r="B377" s="210"/>
    </row>
    <row r="378" s="33" customFormat="1" ht="12.75">
      <c r="B378" s="210"/>
    </row>
    <row r="379" s="33" customFormat="1" ht="12.75">
      <c r="B379" s="210"/>
    </row>
    <row r="380" s="33" customFormat="1" ht="12.75">
      <c r="B380" s="210"/>
    </row>
    <row r="381" s="33" customFormat="1" ht="12.75">
      <c r="B381" s="210"/>
    </row>
    <row r="382" s="33" customFormat="1" ht="12.75">
      <c r="B382" s="210"/>
    </row>
    <row r="383" s="33" customFormat="1" ht="12.75">
      <c r="B383" s="210"/>
    </row>
    <row r="384" s="33" customFormat="1" ht="12.75">
      <c r="B384" s="210"/>
    </row>
    <row r="385" s="33" customFormat="1" ht="12.75">
      <c r="B385" s="210"/>
    </row>
    <row r="386" s="33" customFormat="1" ht="12.75">
      <c r="B386" s="210"/>
    </row>
    <row r="387" s="33" customFormat="1" ht="12.75">
      <c r="B387" s="210"/>
    </row>
    <row r="388" s="33" customFormat="1" ht="12.75">
      <c r="B388" s="210"/>
    </row>
    <row r="389" s="33" customFormat="1" ht="12.75">
      <c r="B389" s="210"/>
    </row>
    <row r="390" s="33" customFormat="1" ht="12.75">
      <c r="B390" s="210"/>
    </row>
    <row r="391" s="33" customFormat="1" ht="12.75">
      <c r="B391" s="210"/>
    </row>
    <row r="392" s="33" customFormat="1" ht="12.75">
      <c r="B392" s="210"/>
    </row>
    <row r="393" s="33" customFormat="1" ht="12.75">
      <c r="B393" s="210"/>
    </row>
    <row r="394" s="33" customFormat="1" ht="12.75">
      <c r="B394" s="210"/>
    </row>
    <row r="395" s="33" customFormat="1" ht="12.75">
      <c r="B395" s="210"/>
    </row>
    <row r="396" s="33" customFormat="1" ht="12.75">
      <c r="B396" s="210"/>
    </row>
    <row r="397" s="33" customFormat="1" ht="12.75">
      <c r="B397" s="210"/>
    </row>
    <row r="398" s="33" customFormat="1" ht="12.75">
      <c r="B398" s="210"/>
    </row>
    <row r="399" s="33" customFormat="1" ht="12.75">
      <c r="B399" s="210"/>
    </row>
    <row r="400" s="33" customFormat="1" ht="12.75">
      <c r="B400" s="210"/>
    </row>
    <row r="401" s="33" customFormat="1" ht="12.75">
      <c r="B401" s="210"/>
    </row>
    <row r="402" s="33" customFormat="1" ht="12.75">
      <c r="B402" s="210"/>
    </row>
    <row r="403" s="33" customFormat="1" ht="12.75">
      <c r="B403" s="210"/>
    </row>
    <row r="404" s="33" customFormat="1" ht="12.75">
      <c r="B404" s="210"/>
    </row>
    <row r="405" s="33" customFormat="1" ht="12.75">
      <c r="B405" s="210"/>
    </row>
    <row r="406" s="33" customFormat="1" ht="12.75">
      <c r="B406" s="210"/>
    </row>
    <row r="407" s="33" customFormat="1" ht="12.75">
      <c r="B407" s="210"/>
    </row>
    <row r="408" s="33" customFormat="1" ht="12.75">
      <c r="B408" s="210"/>
    </row>
    <row r="409" s="33" customFormat="1" ht="12.75">
      <c r="B409" s="210"/>
    </row>
    <row r="410" s="33" customFormat="1" ht="12.75">
      <c r="B410" s="210"/>
    </row>
    <row r="411" s="33" customFormat="1" ht="12.75">
      <c r="B411" s="210"/>
    </row>
    <row r="412" s="33" customFormat="1" ht="12.75">
      <c r="B412" s="210"/>
    </row>
    <row r="413" spans="2:3" s="33" customFormat="1" ht="12.75">
      <c r="B413" s="208"/>
      <c r="C413" s="31"/>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spans="1:256" s="208"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08"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08"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08"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08"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08"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08"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08"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08"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08"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08"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08"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08"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08"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08"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08"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08"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08"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08"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08"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08"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08"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08"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08"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08"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08"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08"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08"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08"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08"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08"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08"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08"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08"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08"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08"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08"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08"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08"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08"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08"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08"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08"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08"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08"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08"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08"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08"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08"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08"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08"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08"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08"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08"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08"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08"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08"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08"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08"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08"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08"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08"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08"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08"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08"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08"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08"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08"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08"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08"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08"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08"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08"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08"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08"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08"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08"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08"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08"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08"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08"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08"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08"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08"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08"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08"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08"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08"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08"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08"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08"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08"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08"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08"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08"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08"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08"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08"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08"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08"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08"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08"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08"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08"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08"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08"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08"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08"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08"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08"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08"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08"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08"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08"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08"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08"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08"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08"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08"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08"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08"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08"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08"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08"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08"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08"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08"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08"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08"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08"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08"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08"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08"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08"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08"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08"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08"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08"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08"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08"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08"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08"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08"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08"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08"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08"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08"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08"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08"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08"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08"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08"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08"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08"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08"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08"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08"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08"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08"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08"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08"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08"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08"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08"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08"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08"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08"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08"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08"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08"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08"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08"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08"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08"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08"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08"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08"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08"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08"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08"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08"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08"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08"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08"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08"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08"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08"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08"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08"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08"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08"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08"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08"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08"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08"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08"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08"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08"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08"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08"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08"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08"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08"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08"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08"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08"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08"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08"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08"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08"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08"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08"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08"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08"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08"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08"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08"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08"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08"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08"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08"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08"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08"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08"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08"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08"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08"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08"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08"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08"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08"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08"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08"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08"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08"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08"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08"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08"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08"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08"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08"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08"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08"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08"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08"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08"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08"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08"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08"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08"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08"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08"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08"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08"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08"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08"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08"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08"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08"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08"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08"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08"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08"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08"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08"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08"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08"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08"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08"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08"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08"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08"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08"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08"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08"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08"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08"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08"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08"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08"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08"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08"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08"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08"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08"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08"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08"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08"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08"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08"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08"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08"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08"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08"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08"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08"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08"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08"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08"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08"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08"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08"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08"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08"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08"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08"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08"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08"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08"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08"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08"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08"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08"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08"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08"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08"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08"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08"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08"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08"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08"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08"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08"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08"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08"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08"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08"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08"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08"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08"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08"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08"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08"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08"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08"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08"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08"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08"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08"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08"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08"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08"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08"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08"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08"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08"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08"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08"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08"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08"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08"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08"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08"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08"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08"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08"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08"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08"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08" customFormat="1" ht="12.75">
      <c r="A787" s="31"/>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sheetData>
  <sheetProtection/>
  <mergeCells count="11">
    <mergeCell ref="A1:C1"/>
    <mergeCell ref="A2:C2"/>
    <mergeCell ref="A6:C6"/>
    <mergeCell ref="A8:C8"/>
    <mergeCell ref="A9:C9"/>
    <mergeCell ref="A11:A13"/>
    <mergeCell ref="B11:B13"/>
    <mergeCell ref="C11:C13"/>
    <mergeCell ref="A4:C4"/>
    <mergeCell ref="A5:C5"/>
    <mergeCell ref="A3:C3"/>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A7" sqref="A7"/>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33" t="s">
        <v>507</v>
      </c>
      <c r="C1" s="534"/>
      <c r="D1" s="534"/>
      <c r="E1" s="534"/>
      <c r="F1" s="534"/>
      <c r="G1" s="534"/>
      <c r="H1" s="534"/>
      <c r="I1" s="534"/>
      <c r="J1" s="534"/>
    </row>
    <row r="2" spans="1:10" s="145" customFormat="1" ht="13.5" customHeight="1">
      <c r="A2" s="531" t="s">
        <v>151</v>
      </c>
      <c r="B2" s="532"/>
      <c r="C2" s="532"/>
      <c r="D2" s="532"/>
      <c r="E2" s="532"/>
      <c r="F2" s="532"/>
      <c r="G2" s="532"/>
      <c r="H2" s="532"/>
      <c r="I2" s="532"/>
      <c r="J2" s="532"/>
    </row>
    <row r="3" spans="1:10" s="145" customFormat="1" ht="13.5" customHeight="1">
      <c r="A3" s="531" t="s">
        <v>809</v>
      </c>
      <c r="B3" s="531"/>
      <c r="C3" s="531"/>
      <c r="D3" s="531"/>
      <c r="E3" s="531"/>
      <c r="F3" s="531"/>
      <c r="G3" s="531"/>
      <c r="H3" s="531"/>
      <c r="I3" s="531"/>
      <c r="J3" s="531"/>
    </row>
    <row r="4" spans="1:10" s="145" customFormat="1" ht="13.5" customHeight="1">
      <c r="A4" s="531" t="s">
        <v>660</v>
      </c>
      <c r="B4" s="532"/>
      <c r="C4" s="532"/>
      <c r="D4" s="532"/>
      <c r="E4" s="532"/>
      <c r="F4" s="532"/>
      <c r="G4" s="532"/>
      <c r="H4" s="532"/>
      <c r="I4" s="532"/>
      <c r="J4" s="532"/>
    </row>
    <row r="5" spans="1:10" s="145" customFormat="1" ht="13.5" customHeight="1">
      <c r="A5" s="531" t="s">
        <v>706</v>
      </c>
      <c r="B5" s="532"/>
      <c r="C5" s="532"/>
      <c r="D5" s="532"/>
      <c r="E5" s="532"/>
      <c r="F5" s="532"/>
      <c r="G5" s="532"/>
      <c r="H5" s="532"/>
      <c r="I5" s="532"/>
      <c r="J5" s="532"/>
    </row>
    <row r="6" spans="1:10" s="145" customFormat="1" ht="13.5" customHeight="1">
      <c r="A6" s="531" t="s">
        <v>923</v>
      </c>
      <c r="B6" s="532"/>
      <c r="C6" s="532"/>
      <c r="D6" s="532"/>
      <c r="E6" s="532"/>
      <c r="F6" s="532"/>
      <c r="G6" s="532"/>
      <c r="H6" s="532"/>
      <c r="I6" s="532"/>
      <c r="J6" s="532"/>
    </row>
    <row r="7" spans="1:10" s="145" customFormat="1" ht="5.25" customHeight="1">
      <c r="A7" s="146"/>
      <c r="B7" s="146"/>
      <c r="C7" s="146"/>
      <c r="D7" s="146"/>
      <c r="E7" s="146"/>
      <c r="F7" s="146"/>
      <c r="G7" s="146"/>
      <c r="H7" s="146"/>
      <c r="I7" s="146"/>
      <c r="J7" s="146"/>
    </row>
    <row r="8" ht="12.75" hidden="1"/>
    <row r="9" spans="1:10" ht="37.5" customHeight="1">
      <c r="A9" s="535" t="s">
        <v>692</v>
      </c>
      <c r="B9" s="535"/>
      <c r="C9" s="535"/>
      <c r="D9" s="535"/>
      <c r="E9" s="535"/>
      <c r="F9" s="535"/>
      <c r="G9" s="535"/>
      <c r="H9" s="535"/>
      <c r="I9" s="535"/>
      <c r="J9" s="535"/>
    </row>
    <row r="10" spans="1:10" ht="7.5" customHeight="1">
      <c r="A10" s="535"/>
      <c r="B10" s="535"/>
      <c r="C10" s="535"/>
      <c r="D10" s="535"/>
      <c r="E10" s="535"/>
      <c r="F10" s="535"/>
      <c r="G10" s="535"/>
      <c r="H10" s="535"/>
      <c r="I10" s="535"/>
      <c r="J10" s="535"/>
    </row>
    <row r="11" spans="9:11" ht="12.75" customHeight="1" hidden="1">
      <c r="I11" s="148"/>
      <c r="J11" s="148" t="s">
        <v>24</v>
      </c>
      <c r="K11" s="149"/>
    </row>
    <row r="12" spans="1:10" ht="12.75" customHeight="1">
      <c r="A12" s="529" t="s">
        <v>268</v>
      </c>
      <c r="B12" s="529" t="s">
        <v>269</v>
      </c>
      <c r="C12" s="529"/>
      <c r="D12" s="529"/>
      <c r="E12" s="529"/>
      <c r="F12" s="529"/>
      <c r="G12" s="529"/>
      <c r="H12" s="529"/>
      <c r="I12" s="529"/>
      <c r="J12" s="530" t="s">
        <v>260</v>
      </c>
    </row>
    <row r="13" spans="1:10" ht="109.5" customHeight="1">
      <c r="A13" s="529"/>
      <c r="B13" s="150" t="s">
        <v>270</v>
      </c>
      <c r="C13" s="150" t="s">
        <v>271</v>
      </c>
      <c r="D13" s="150" t="s">
        <v>272</v>
      </c>
      <c r="E13" s="150" t="s">
        <v>273</v>
      </c>
      <c r="F13" s="150" t="s">
        <v>274</v>
      </c>
      <c r="G13" s="150" t="s">
        <v>275</v>
      </c>
      <c r="H13" s="150" t="s">
        <v>276</v>
      </c>
      <c r="I13" s="151" t="s">
        <v>277</v>
      </c>
      <c r="J13" s="530"/>
    </row>
    <row r="14" spans="1:10" ht="28.5" customHeight="1" hidden="1">
      <c r="A14" s="152" t="s">
        <v>278</v>
      </c>
      <c r="B14" s="153" t="s">
        <v>156</v>
      </c>
      <c r="C14" s="153" t="s">
        <v>25</v>
      </c>
      <c r="D14" s="153" t="s">
        <v>26</v>
      </c>
      <c r="E14" s="153" t="s">
        <v>178</v>
      </c>
      <c r="F14" s="153" t="s">
        <v>178</v>
      </c>
      <c r="G14" s="153" t="s">
        <v>178</v>
      </c>
      <c r="H14" s="153" t="s">
        <v>279</v>
      </c>
      <c r="I14" s="153" t="s">
        <v>27</v>
      </c>
      <c r="J14" s="154">
        <f>J15-J18</f>
        <v>0</v>
      </c>
    </row>
    <row r="15" spans="1:10" ht="42" customHeight="1" hidden="1">
      <c r="A15" s="152" t="s">
        <v>280</v>
      </c>
      <c r="B15" s="153" t="s">
        <v>156</v>
      </c>
      <c r="C15" s="153" t="s">
        <v>25</v>
      </c>
      <c r="D15" s="153" t="s">
        <v>26</v>
      </c>
      <c r="E15" s="153" t="s">
        <v>178</v>
      </c>
      <c r="F15" s="153" t="s">
        <v>178</v>
      </c>
      <c r="G15" s="153" t="s">
        <v>178</v>
      </c>
      <c r="H15" s="153" t="s">
        <v>279</v>
      </c>
      <c r="I15" s="155">
        <v>700</v>
      </c>
      <c r="J15" s="154">
        <f>J16</f>
        <v>0</v>
      </c>
    </row>
    <row r="16" spans="1:10" ht="41.25" customHeight="1" hidden="1">
      <c r="A16" s="156" t="s">
        <v>281</v>
      </c>
      <c r="B16" s="153" t="s">
        <v>156</v>
      </c>
      <c r="C16" s="153" t="s">
        <v>25</v>
      </c>
      <c r="D16" s="153" t="s">
        <v>26</v>
      </c>
      <c r="E16" s="153" t="s">
        <v>178</v>
      </c>
      <c r="F16" s="153" t="s">
        <v>178</v>
      </c>
      <c r="G16" s="153" t="s">
        <v>178</v>
      </c>
      <c r="H16" s="153" t="s">
        <v>279</v>
      </c>
      <c r="I16" s="155">
        <v>710</v>
      </c>
      <c r="J16" s="154">
        <f>J17</f>
        <v>0</v>
      </c>
    </row>
    <row r="17" spans="1:10" ht="41.25" customHeight="1" hidden="1">
      <c r="A17" s="156" t="s">
        <v>282</v>
      </c>
      <c r="B17" s="153" t="s">
        <v>156</v>
      </c>
      <c r="C17" s="153" t="s">
        <v>25</v>
      </c>
      <c r="D17" s="153" t="s">
        <v>26</v>
      </c>
      <c r="E17" s="153" t="s">
        <v>178</v>
      </c>
      <c r="F17" s="153" t="s">
        <v>178</v>
      </c>
      <c r="G17" s="153" t="s">
        <v>28</v>
      </c>
      <c r="H17" s="153" t="s">
        <v>279</v>
      </c>
      <c r="I17" s="155">
        <v>710</v>
      </c>
      <c r="J17" s="154">
        <v>0</v>
      </c>
    </row>
    <row r="18" spans="1:10" ht="42" customHeight="1" hidden="1">
      <c r="A18" s="152" t="s">
        <v>283</v>
      </c>
      <c r="B18" s="153" t="s">
        <v>156</v>
      </c>
      <c r="C18" s="153" t="s">
        <v>25</v>
      </c>
      <c r="D18" s="153" t="s">
        <v>26</v>
      </c>
      <c r="E18" s="153" t="s">
        <v>178</v>
      </c>
      <c r="F18" s="153" t="s">
        <v>178</v>
      </c>
      <c r="G18" s="153" t="s">
        <v>178</v>
      </c>
      <c r="H18" s="153" t="s">
        <v>279</v>
      </c>
      <c r="I18" s="155">
        <v>800</v>
      </c>
      <c r="J18" s="154">
        <f>J19</f>
        <v>0</v>
      </c>
    </row>
    <row r="19" spans="1:10" ht="41.25" customHeight="1" hidden="1">
      <c r="A19" s="156" t="s">
        <v>284</v>
      </c>
      <c r="B19" s="153" t="s">
        <v>156</v>
      </c>
      <c r="C19" s="153" t="s">
        <v>25</v>
      </c>
      <c r="D19" s="153" t="s">
        <v>26</v>
      </c>
      <c r="E19" s="153" t="s">
        <v>178</v>
      </c>
      <c r="F19" s="153" t="s">
        <v>178</v>
      </c>
      <c r="G19" s="153" t="s">
        <v>178</v>
      </c>
      <c r="H19" s="153" t="s">
        <v>279</v>
      </c>
      <c r="I19" s="155">
        <v>810</v>
      </c>
      <c r="J19" s="154">
        <v>0</v>
      </c>
    </row>
    <row r="20" spans="1:12" ht="42" customHeight="1" hidden="1">
      <c r="A20" s="156" t="s">
        <v>285</v>
      </c>
      <c r="B20" s="153" t="s">
        <v>156</v>
      </c>
      <c r="C20" s="153" t="s">
        <v>25</v>
      </c>
      <c r="D20" s="153" t="s">
        <v>26</v>
      </c>
      <c r="E20" s="153" t="s">
        <v>178</v>
      </c>
      <c r="F20" s="153" t="s">
        <v>178</v>
      </c>
      <c r="G20" s="153" t="s">
        <v>28</v>
      </c>
      <c r="H20" s="153" t="s">
        <v>279</v>
      </c>
      <c r="I20" s="155">
        <v>810</v>
      </c>
      <c r="J20" s="154">
        <v>0</v>
      </c>
      <c r="L20" s="157"/>
    </row>
    <row r="21" spans="1:10" ht="27" customHeight="1">
      <c r="A21" s="152" t="s">
        <v>286</v>
      </c>
      <c r="B21" s="153" t="s">
        <v>156</v>
      </c>
      <c r="C21" s="153" t="s">
        <v>25</v>
      </c>
      <c r="D21" s="153" t="s">
        <v>29</v>
      </c>
      <c r="E21" s="153" t="s">
        <v>178</v>
      </c>
      <c r="F21" s="153" t="s">
        <v>178</v>
      </c>
      <c r="G21" s="153" t="s">
        <v>178</v>
      </c>
      <c r="H21" s="153" t="s">
        <v>279</v>
      </c>
      <c r="I21" s="153" t="s">
        <v>27</v>
      </c>
      <c r="J21" s="154">
        <f>J26-J22</f>
        <v>8850.165413999996</v>
      </c>
    </row>
    <row r="22" spans="1:10" ht="15" customHeight="1">
      <c r="A22" s="158" t="s">
        <v>287</v>
      </c>
      <c r="B22" s="153" t="s">
        <v>156</v>
      </c>
      <c r="C22" s="153" t="s">
        <v>25</v>
      </c>
      <c r="D22" s="153" t="s">
        <v>29</v>
      </c>
      <c r="E22" s="153" t="s">
        <v>30</v>
      </c>
      <c r="F22" s="153" t="s">
        <v>178</v>
      </c>
      <c r="G22" s="153" t="s">
        <v>178</v>
      </c>
      <c r="H22" s="153" t="s">
        <v>279</v>
      </c>
      <c r="I22" s="153" t="s">
        <v>31</v>
      </c>
      <c r="J22" s="154">
        <f>J23</f>
        <v>59438.880595999995</v>
      </c>
    </row>
    <row r="23" spans="1:10" ht="15" customHeight="1">
      <c r="A23" s="158" t="s">
        <v>288</v>
      </c>
      <c r="B23" s="153" t="s">
        <v>156</v>
      </c>
      <c r="C23" s="153" t="s">
        <v>25</v>
      </c>
      <c r="D23" s="153" t="s">
        <v>29</v>
      </c>
      <c r="E23" s="153" t="s">
        <v>30</v>
      </c>
      <c r="F23" s="153" t="s">
        <v>25</v>
      </c>
      <c r="G23" s="153" t="s">
        <v>178</v>
      </c>
      <c r="H23" s="153" t="s">
        <v>279</v>
      </c>
      <c r="I23" s="153" t="s">
        <v>31</v>
      </c>
      <c r="J23" s="154">
        <f>J24</f>
        <v>59438.880595999995</v>
      </c>
    </row>
    <row r="24" spans="1:10" ht="15" customHeight="1">
      <c r="A24" s="158" t="s">
        <v>289</v>
      </c>
      <c r="B24" s="153" t="s">
        <v>156</v>
      </c>
      <c r="C24" s="153" t="s">
        <v>25</v>
      </c>
      <c r="D24" s="153" t="s">
        <v>29</v>
      </c>
      <c r="E24" s="153" t="s">
        <v>30</v>
      </c>
      <c r="F24" s="153" t="s">
        <v>25</v>
      </c>
      <c r="G24" s="153" t="s">
        <v>178</v>
      </c>
      <c r="H24" s="153" t="s">
        <v>279</v>
      </c>
      <c r="I24" s="153" t="s">
        <v>290</v>
      </c>
      <c r="J24" s="154">
        <f>J25</f>
        <v>59438.880595999995</v>
      </c>
    </row>
    <row r="25" spans="1:10" ht="28.5" customHeight="1">
      <c r="A25" s="158" t="s">
        <v>291</v>
      </c>
      <c r="B25" s="153" t="s">
        <v>156</v>
      </c>
      <c r="C25" s="153" t="s">
        <v>25</v>
      </c>
      <c r="D25" s="153" t="s">
        <v>29</v>
      </c>
      <c r="E25" s="153" t="s">
        <v>30</v>
      </c>
      <c r="F25" s="153" t="s">
        <v>25</v>
      </c>
      <c r="G25" s="153" t="s">
        <v>54</v>
      </c>
      <c r="H25" s="153" t="s">
        <v>279</v>
      </c>
      <c r="I25" s="153" t="s">
        <v>290</v>
      </c>
      <c r="J25" s="154">
        <f>'приложение 4'!C186</f>
        <v>59438.880595999995</v>
      </c>
    </row>
    <row r="26" spans="1:10" ht="15" customHeight="1">
      <c r="A26" s="158" t="s">
        <v>292</v>
      </c>
      <c r="B26" s="153" t="s">
        <v>156</v>
      </c>
      <c r="C26" s="153" t="s">
        <v>25</v>
      </c>
      <c r="D26" s="153" t="s">
        <v>29</v>
      </c>
      <c r="E26" s="153" t="s">
        <v>178</v>
      </c>
      <c r="F26" s="153" t="s">
        <v>178</v>
      </c>
      <c r="G26" s="153" t="s">
        <v>178</v>
      </c>
      <c r="H26" s="153" t="s">
        <v>279</v>
      </c>
      <c r="I26" s="153" t="s">
        <v>293</v>
      </c>
      <c r="J26" s="154">
        <f>J27</f>
        <v>68289.04600999999</v>
      </c>
    </row>
    <row r="27" spans="1:10" ht="15" customHeight="1">
      <c r="A27" s="158" t="s">
        <v>294</v>
      </c>
      <c r="B27" s="153" t="s">
        <v>156</v>
      </c>
      <c r="C27" s="153" t="s">
        <v>25</v>
      </c>
      <c r="D27" s="153" t="s">
        <v>29</v>
      </c>
      <c r="E27" s="153" t="s">
        <v>30</v>
      </c>
      <c r="F27" s="153" t="s">
        <v>178</v>
      </c>
      <c r="G27" s="153" t="s">
        <v>178</v>
      </c>
      <c r="H27" s="153" t="s">
        <v>279</v>
      </c>
      <c r="I27" s="153" t="s">
        <v>293</v>
      </c>
      <c r="J27" s="154">
        <f>J28</f>
        <v>68289.04600999999</v>
      </c>
    </row>
    <row r="28" spans="1:11" ht="15" customHeight="1">
      <c r="A28" s="158" t="s">
        <v>295</v>
      </c>
      <c r="B28" s="153" t="s">
        <v>156</v>
      </c>
      <c r="C28" s="153" t="s">
        <v>25</v>
      </c>
      <c r="D28" s="153" t="s">
        <v>29</v>
      </c>
      <c r="E28" s="153" t="s">
        <v>30</v>
      </c>
      <c r="F28" s="153" t="s">
        <v>25</v>
      </c>
      <c r="G28" s="153" t="s">
        <v>178</v>
      </c>
      <c r="H28" s="153" t="s">
        <v>279</v>
      </c>
      <c r="I28" s="153" t="s">
        <v>296</v>
      </c>
      <c r="J28" s="154">
        <f>J29</f>
        <v>68289.04600999999</v>
      </c>
      <c r="K28" s="157"/>
    </row>
    <row r="29" spans="1:11" ht="27" customHeight="1">
      <c r="A29" s="158" t="s">
        <v>297</v>
      </c>
      <c r="B29" s="153" t="s">
        <v>156</v>
      </c>
      <c r="C29" s="153" t="s">
        <v>25</v>
      </c>
      <c r="D29" s="153" t="s">
        <v>29</v>
      </c>
      <c r="E29" s="153" t="s">
        <v>30</v>
      </c>
      <c r="F29" s="153" t="s">
        <v>25</v>
      </c>
      <c r="G29" s="153" t="s">
        <v>54</v>
      </c>
      <c r="H29" s="153" t="s">
        <v>279</v>
      </c>
      <c r="I29" s="153" t="s">
        <v>296</v>
      </c>
      <c r="J29" s="154">
        <f>62842.07601+730+11+16+100+4589.97</f>
        <v>68289.04600999999</v>
      </c>
      <c r="K29" s="159"/>
    </row>
    <row r="30" spans="1:10" ht="27" customHeight="1" hidden="1">
      <c r="A30" s="158" t="s">
        <v>298</v>
      </c>
      <c r="B30" s="153" t="s">
        <v>156</v>
      </c>
      <c r="C30" s="153" t="s">
        <v>299</v>
      </c>
      <c r="D30" s="153" t="s">
        <v>300</v>
      </c>
      <c r="E30" s="153" t="s">
        <v>178</v>
      </c>
      <c r="F30" s="153" t="s">
        <v>178</v>
      </c>
      <c r="G30" s="153" t="s">
        <v>178</v>
      </c>
      <c r="H30" s="153" t="s">
        <v>279</v>
      </c>
      <c r="I30" s="153" t="s">
        <v>27</v>
      </c>
      <c r="J30" s="160">
        <f>J31</f>
        <v>0</v>
      </c>
    </row>
    <row r="31" spans="1:10" ht="29.25" customHeight="1" hidden="1">
      <c r="A31" s="158" t="s">
        <v>301</v>
      </c>
      <c r="B31" s="153" t="s">
        <v>156</v>
      </c>
      <c r="C31" s="153" t="s">
        <v>299</v>
      </c>
      <c r="D31" s="153" t="s">
        <v>302</v>
      </c>
      <c r="E31" s="153" t="s">
        <v>25</v>
      </c>
      <c r="F31" s="153" t="s">
        <v>178</v>
      </c>
      <c r="G31" s="153" t="s">
        <v>178</v>
      </c>
      <c r="H31" s="153" t="s">
        <v>279</v>
      </c>
      <c r="I31" s="153" t="s">
        <v>27</v>
      </c>
      <c r="J31" s="160">
        <f>J32</f>
        <v>0</v>
      </c>
    </row>
    <row r="32" spans="1:10" ht="30" customHeight="1" hidden="1">
      <c r="A32" s="158" t="s">
        <v>303</v>
      </c>
      <c r="B32" s="153" t="s">
        <v>156</v>
      </c>
      <c r="C32" s="153" t="s">
        <v>25</v>
      </c>
      <c r="D32" s="153" t="s">
        <v>300</v>
      </c>
      <c r="E32" s="153" t="s">
        <v>25</v>
      </c>
      <c r="F32" s="153" t="s">
        <v>178</v>
      </c>
      <c r="G32" s="153" t="s">
        <v>178</v>
      </c>
      <c r="H32" s="153" t="s">
        <v>279</v>
      </c>
      <c r="I32" s="153" t="s">
        <v>304</v>
      </c>
      <c r="J32" s="160">
        <f>J33</f>
        <v>0</v>
      </c>
    </row>
    <row r="33" spans="1:10" ht="27" customHeight="1" hidden="1">
      <c r="A33" s="158" t="s">
        <v>305</v>
      </c>
      <c r="B33" s="153" t="s">
        <v>156</v>
      </c>
      <c r="C33" s="153" t="s">
        <v>25</v>
      </c>
      <c r="D33" s="153" t="s">
        <v>300</v>
      </c>
      <c r="E33" s="153" t="s">
        <v>25</v>
      </c>
      <c r="F33" s="153" t="s">
        <v>178</v>
      </c>
      <c r="G33" s="153" t="s">
        <v>28</v>
      </c>
      <c r="H33" s="153" t="s">
        <v>279</v>
      </c>
      <c r="I33" s="153" t="s">
        <v>304</v>
      </c>
      <c r="J33" s="160">
        <v>0</v>
      </c>
    </row>
    <row r="34" spans="1:12" ht="27.75" customHeight="1">
      <c r="A34" s="158" t="s">
        <v>306</v>
      </c>
      <c r="B34" s="153" t="s">
        <v>156</v>
      </c>
      <c r="C34" s="153" t="s">
        <v>307</v>
      </c>
      <c r="D34" s="153" t="s">
        <v>178</v>
      </c>
      <c r="E34" s="153" t="s">
        <v>178</v>
      </c>
      <c r="F34" s="153" t="s">
        <v>178</v>
      </c>
      <c r="G34" s="153" t="s">
        <v>178</v>
      </c>
      <c r="H34" s="153" t="s">
        <v>279</v>
      </c>
      <c r="I34" s="153" t="s">
        <v>27</v>
      </c>
      <c r="J34" s="154">
        <f>J21</f>
        <v>8850.165413999996</v>
      </c>
      <c r="K34" s="159"/>
      <c r="L34" s="159"/>
    </row>
    <row r="35" spans="2:10" ht="12.75">
      <c r="B35" s="161"/>
      <c r="C35" s="161"/>
      <c r="D35" s="161"/>
      <c r="E35" s="161"/>
      <c r="F35" s="161"/>
      <c r="G35" s="161"/>
      <c r="H35" s="161"/>
      <c r="I35" s="161"/>
      <c r="J35" s="161"/>
    </row>
    <row r="36" spans="2:10" ht="12.75">
      <c r="B36" s="161"/>
      <c r="C36" s="161"/>
      <c r="D36" s="161"/>
      <c r="E36" s="161"/>
      <c r="F36" s="161"/>
      <c r="G36" s="161"/>
      <c r="H36" s="161"/>
      <c r="I36" s="161"/>
      <c r="J36" s="162"/>
    </row>
    <row r="37" spans="2:10" ht="12.75">
      <c r="B37" s="161"/>
      <c r="C37" s="161"/>
      <c r="D37" s="161"/>
      <c r="E37" s="161"/>
      <c r="F37" s="161"/>
      <c r="G37" s="161"/>
      <c r="H37" s="161"/>
      <c r="I37" s="161"/>
      <c r="J37" s="162"/>
    </row>
    <row r="38" spans="2:10" ht="12.75">
      <c r="B38" s="161"/>
      <c r="C38" s="161"/>
      <c r="D38" s="161"/>
      <c r="E38" s="161"/>
      <c r="F38" s="161"/>
      <c r="G38" s="161"/>
      <c r="H38" s="161"/>
      <c r="I38" s="161"/>
      <c r="J38" s="161"/>
    </row>
  </sheetData>
  <sheetProtection/>
  <mergeCells count="11">
    <mergeCell ref="B1:J1"/>
    <mergeCell ref="A2:J2"/>
    <mergeCell ref="A4:J4"/>
    <mergeCell ref="A9:J9"/>
    <mergeCell ref="A10:J10"/>
    <mergeCell ref="A12:A13"/>
    <mergeCell ref="B12:I12"/>
    <mergeCell ref="J12:J13"/>
    <mergeCell ref="A5:J5"/>
    <mergeCell ref="A6:J6"/>
    <mergeCell ref="A3:J3"/>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195"/>
  <sheetViews>
    <sheetView view="pageBreakPreview" zoomScale="85" zoomScaleNormal="75" zoomScaleSheetLayoutView="85" zoomScalePageLayoutView="0" workbookViewId="0" topLeftCell="A1">
      <selection activeCell="F69" sqref="F69"/>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43" t="s">
        <v>22</v>
      </c>
      <c r="C1" s="543"/>
      <c r="D1" s="543"/>
      <c r="E1" s="543"/>
      <c r="F1" s="543"/>
      <c r="G1" s="543"/>
    </row>
    <row r="2" spans="1:7" ht="15.75">
      <c r="A2" s="544" t="s">
        <v>151</v>
      </c>
      <c r="B2" s="545"/>
      <c r="C2" s="545"/>
      <c r="D2" s="545"/>
      <c r="E2" s="545"/>
      <c r="F2" s="545"/>
      <c r="G2" s="545"/>
    </row>
    <row r="3" spans="1:7" ht="15.75">
      <c r="A3" s="544" t="s">
        <v>811</v>
      </c>
      <c r="B3" s="544"/>
      <c r="C3" s="544"/>
      <c r="D3" s="544"/>
      <c r="E3" s="544"/>
      <c r="F3" s="544"/>
      <c r="G3" s="59"/>
    </row>
    <row r="4" spans="1:7" ht="15.75">
      <c r="A4" s="544" t="s">
        <v>667</v>
      </c>
      <c r="B4" s="545"/>
      <c r="C4" s="545"/>
      <c r="D4" s="545"/>
      <c r="E4" s="545"/>
      <c r="F4" s="545"/>
      <c r="G4" s="545"/>
    </row>
    <row r="5" spans="1:7" ht="15.75">
      <c r="A5" s="544" t="s">
        <v>707</v>
      </c>
      <c r="B5" s="545"/>
      <c r="C5" s="545"/>
      <c r="D5" s="545"/>
      <c r="E5" s="545"/>
      <c r="F5" s="545"/>
      <c r="G5" s="59"/>
    </row>
    <row r="6" spans="1:7" ht="15.75">
      <c r="A6" s="536" t="s">
        <v>915</v>
      </c>
      <c r="B6" s="537"/>
      <c r="C6" s="537"/>
      <c r="D6" s="537"/>
      <c r="E6" s="537"/>
      <c r="F6" s="537"/>
      <c r="G6" s="537"/>
    </row>
    <row r="7" spans="1:7" ht="15.75">
      <c r="A7" s="58"/>
      <c r="B7" s="59"/>
      <c r="C7" s="59"/>
      <c r="D7" s="59"/>
      <c r="E7" s="59"/>
      <c r="F7" s="214"/>
      <c r="G7" s="59"/>
    </row>
    <row r="8" spans="1:7" ht="15.75">
      <c r="A8" s="58"/>
      <c r="B8" s="59"/>
      <c r="C8" s="59"/>
      <c r="D8" s="59"/>
      <c r="E8" s="59"/>
      <c r="F8" s="214"/>
      <c r="G8" s="59"/>
    </row>
    <row r="9" spans="1:6" ht="78" customHeight="1">
      <c r="A9" s="538" t="s">
        <v>668</v>
      </c>
      <c r="B9" s="539"/>
      <c r="C9" s="539"/>
      <c r="D9" s="539"/>
      <c r="E9" s="539"/>
      <c r="F9" s="539"/>
    </row>
    <row r="10" spans="5:6" ht="82.5" customHeight="1">
      <c r="E10" s="60"/>
      <c r="F10" s="215" t="s">
        <v>24</v>
      </c>
    </row>
    <row r="11" spans="1:7" ht="157.5">
      <c r="A11" s="61" t="s">
        <v>179</v>
      </c>
      <c r="B11" s="61" t="s">
        <v>32</v>
      </c>
      <c r="C11" s="61" t="s">
        <v>33</v>
      </c>
      <c r="D11" s="61" t="s">
        <v>34</v>
      </c>
      <c r="E11" s="61" t="s">
        <v>35</v>
      </c>
      <c r="F11" s="216" t="s">
        <v>36</v>
      </c>
      <c r="G11" s="62" t="s">
        <v>37</v>
      </c>
    </row>
    <row r="12" spans="1:7" ht="15.75">
      <c r="A12" s="63" t="s">
        <v>38</v>
      </c>
      <c r="B12" s="64" t="s">
        <v>25</v>
      </c>
      <c r="C12" s="64"/>
      <c r="D12" s="64"/>
      <c r="E12" s="64"/>
      <c r="F12" s="65">
        <f>F13+F21+F32+F50+F54</f>
        <v>33472.74335999999</v>
      </c>
      <c r="G12" s="66"/>
    </row>
    <row r="13" spans="1:7" s="66" customFormat="1" ht="34.5" customHeight="1">
      <c r="A13" s="63" t="s">
        <v>39</v>
      </c>
      <c r="B13" s="64" t="s">
        <v>25</v>
      </c>
      <c r="C13" s="64" t="s">
        <v>30</v>
      </c>
      <c r="D13" s="64"/>
      <c r="E13" s="64"/>
      <c r="F13" s="217">
        <f>F14</f>
        <v>1434.46</v>
      </c>
      <c r="G13" s="540" t="s">
        <v>40</v>
      </c>
    </row>
    <row r="14" spans="1:7" s="66" customFormat="1" ht="34.5" customHeight="1">
      <c r="A14" s="68" t="s">
        <v>104</v>
      </c>
      <c r="B14" s="69" t="s">
        <v>25</v>
      </c>
      <c r="C14" s="69" t="s">
        <v>30</v>
      </c>
      <c r="D14" s="69" t="s">
        <v>105</v>
      </c>
      <c r="E14" s="69"/>
      <c r="F14" s="83">
        <f>F15</f>
        <v>1434.46</v>
      </c>
      <c r="G14" s="540"/>
    </row>
    <row r="15" spans="1:7" ht="29.25" customHeight="1">
      <c r="A15" s="68" t="s">
        <v>662</v>
      </c>
      <c r="B15" s="69" t="s">
        <v>25</v>
      </c>
      <c r="C15" s="69" t="s">
        <v>30</v>
      </c>
      <c r="D15" s="69" t="s">
        <v>492</v>
      </c>
      <c r="E15" s="69"/>
      <c r="F15" s="83">
        <f>F16+F18</f>
        <v>1434.46</v>
      </c>
      <c r="G15" s="540"/>
    </row>
    <row r="16" spans="1:7" ht="35.25" customHeight="1">
      <c r="A16" s="68" t="s">
        <v>109</v>
      </c>
      <c r="B16" s="69" t="s">
        <v>25</v>
      </c>
      <c r="C16" s="69" t="s">
        <v>30</v>
      </c>
      <c r="D16" s="69" t="s">
        <v>663</v>
      </c>
      <c r="E16" s="69"/>
      <c r="F16" s="83">
        <f>F17</f>
        <v>1283.46</v>
      </c>
      <c r="G16" s="540"/>
    </row>
    <row r="17" spans="1:7" ht="69" customHeight="1">
      <c r="A17" s="68" t="s">
        <v>664</v>
      </c>
      <c r="B17" s="69" t="s">
        <v>25</v>
      </c>
      <c r="C17" s="69" t="s">
        <v>30</v>
      </c>
      <c r="D17" s="69" t="s">
        <v>663</v>
      </c>
      <c r="E17" s="69" t="s">
        <v>42</v>
      </c>
      <c r="F17" s="83">
        <f>1183.46+100</f>
        <v>1283.46</v>
      </c>
      <c r="G17" s="540"/>
    </row>
    <row r="18" spans="1:7" ht="45.75" customHeight="1">
      <c r="A18" s="68" t="s">
        <v>812</v>
      </c>
      <c r="B18" s="69" t="s">
        <v>25</v>
      </c>
      <c r="C18" s="69" t="s">
        <v>30</v>
      </c>
      <c r="D18" s="69" t="s">
        <v>670</v>
      </c>
      <c r="E18" s="69"/>
      <c r="F18" s="70">
        <f>F19+F20</f>
        <v>151</v>
      </c>
      <c r="G18" s="541"/>
    </row>
    <row r="19" spans="1:7" ht="70.5" customHeight="1">
      <c r="A19" s="68" t="s">
        <v>664</v>
      </c>
      <c r="B19" s="69" t="s">
        <v>25</v>
      </c>
      <c r="C19" s="69" t="s">
        <v>30</v>
      </c>
      <c r="D19" s="69" t="s">
        <v>670</v>
      </c>
      <c r="E19" s="69" t="s">
        <v>42</v>
      </c>
      <c r="F19" s="70">
        <v>101</v>
      </c>
      <c r="G19" s="71"/>
    </row>
    <row r="20" spans="1:7" ht="42" customHeight="1">
      <c r="A20" s="68" t="s">
        <v>500</v>
      </c>
      <c r="B20" s="69" t="s">
        <v>25</v>
      </c>
      <c r="C20" s="69" t="s">
        <v>30</v>
      </c>
      <c r="D20" s="69" t="s">
        <v>670</v>
      </c>
      <c r="E20" s="69" t="s">
        <v>44</v>
      </c>
      <c r="F20" s="70">
        <v>50</v>
      </c>
      <c r="G20" s="71"/>
    </row>
    <row r="21" spans="1:7" ht="69.75" customHeight="1">
      <c r="A21" s="72" t="s">
        <v>45</v>
      </c>
      <c r="B21" s="64" t="s">
        <v>25</v>
      </c>
      <c r="C21" s="64" t="s">
        <v>26</v>
      </c>
      <c r="D21" s="64"/>
      <c r="E21" s="64"/>
      <c r="F21" s="73">
        <f>F22</f>
        <v>1027.99165</v>
      </c>
      <c r="G21" s="74"/>
    </row>
    <row r="22" spans="1:7" s="66" customFormat="1" ht="15.75">
      <c r="A22" s="68" t="s">
        <v>104</v>
      </c>
      <c r="B22" s="69" t="s">
        <v>25</v>
      </c>
      <c r="C22" s="69" t="s">
        <v>26</v>
      </c>
      <c r="D22" s="69" t="s">
        <v>105</v>
      </c>
      <c r="E22" s="69"/>
      <c r="F22" s="70">
        <f>F23</f>
        <v>1027.99165</v>
      </c>
      <c r="G22" s="76"/>
    </row>
    <row r="23" spans="1:7" ht="31.5">
      <c r="A23" s="68" t="s">
        <v>496</v>
      </c>
      <c r="B23" s="69" t="s">
        <v>25</v>
      </c>
      <c r="C23" s="69" t="s">
        <v>26</v>
      </c>
      <c r="D23" s="69" t="s">
        <v>492</v>
      </c>
      <c r="E23" s="69"/>
      <c r="F23" s="70">
        <f>F27+F30+F24</f>
        <v>1027.99165</v>
      </c>
      <c r="G23" s="76"/>
    </row>
    <row r="24" spans="1:7" ht="45.75" customHeight="1">
      <c r="A24" s="68" t="s">
        <v>112</v>
      </c>
      <c r="B24" s="69" t="s">
        <v>25</v>
      </c>
      <c r="C24" s="69" t="s">
        <v>26</v>
      </c>
      <c r="D24" s="69" t="s">
        <v>670</v>
      </c>
      <c r="E24" s="69"/>
      <c r="F24" s="70">
        <f>F25+F26</f>
        <v>0</v>
      </c>
      <c r="G24" s="76"/>
    </row>
    <row r="25" spans="1:7" ht="69" customHeight="1">
      <c r="A25" s="68" t="s">
        <v>664</v>
      </c>
      <c r="B25" s="69" t="s">
        <v>25</v>
      </c>
      <c r="C25" s="69" t="s">
        <v>26</v>
      </c>
      <c r="D25" s="69" t="s">
        <v>670</v>
      </c>
      <c r="E25" s="69" t="s">
        <v>42</v>
      </c>
      <c r="F25" s="70">
        <v>0</v>
      </c>
      <c r="G25" s="76"/>
    </row>
    <row r="26" spans="1:7" ht="42.75" customHeight="1">
      <c r="A26" s="68" t="s">
        <v>500</v>
      </c>
      <c r="B26" s="69" t="s">
        <v>25</v>
      </c>
      <c r="C26" s="69" t="s">
        <v>26</v>
      </c>
      <c r="D26" s="69" t="s">
        <v>670</v>
      </c>
      <c r="E26" s="69" t="s">
        <v>44</v>
      </c>
      <c r="F26" s="70">
        <v>0</v>
      </c>
      <c r="G26" s="76"/>
    </row>
    <row r="27" spans="1:7" ht="42" customHeight="1">
      <c r="A27" s="68" t="s">
        <v>498</v>
      </c>
      <c r="B27" s="69" t="s">
        <v>25</v>
      </c>
      <c r="C27" s="69" t="s">
        <v>26</v>
      </c>
      <c r="D27" s="69" t="s">
        <v>494</v>
      </c>
      <c r="E27" s="69"/>
      <c r="F27" s="70">
        <f>F28</f>
        <v>997.99165</v>
      </c>
      <c r="G27" s="76"/>
    </row>
    <row r="28" spans="1:7" ht="59.25" customHeight="1">
      <c r="A28" s="68" t="s">
        <v>497</v>
      </c>
      <c r="B28" s="69" t="s">
        <v>25</v>
      </c>
      <c r="C28" s="69" t="s">
        <v>26</v>
      </c>
      <c r="D28" s="69" t="s">
        <v>495</v>
      </c>
      <c r="E28" s="69"/>
      <c r="F28" s="70">
        <f>F29</f>
        <v>997.99165</v>
      </c>
      <c r="G28" s="76"/>
    </row>
    <row r="29" spans="1:7" ht="82.5" customHeight="1">
      <c r="A29" s="68" t="s">
        <v>491</v>
      </c>
      <c r="B29" s="69" t="s">
        <v>25</v>
      </c>
      <c r="C29" s="69" t="s">
        <v>26</v>
      </c>
      <c r="D29" s="69" t="s">
        <v>495</v>
      </c>
      <c r="E29" s="69" t="s">
        <v>42</v>
      </c>
      <c r="F29" s="70">
        <f>997.99165</f>
        <v>997.99165</v>
      </c>
      <c r="G29" s="76"/>
    </row>
    <row r="30" spans="1:7" ht="69.75" customHeight="1">
      <c r="A30" s="68" t="s">
        <v>111</v>
      </c>
      <c r="B30" s="69" t="s">
        <v>25</v>
      </c>
      <c r="C30" s="69" t="s">
        <v>26</v>
      </c>
      <c r="D30" s="69" t="s">
        <v>499</v>
      </c>
      <c r="E30" s="69"/>
      <c r="F30" s="70">
        <f>F31</f>
        <v>30</v>
      </c>
      <c r="G30" s="76"/>
    </row>
    <row r="31" spans="1:7" ht="89.25" customHeight="1">
      <c r="A31" s="68" t="s">
        <v>41</v>
      </c>
      <c r="B31" s="69" t="s">
        <v>25</v>
      </c>
      <c r="C31" s="69" t="s">
        <v>26</v>
      </c>
      <c r="D31" s="69" t="s">
        <v>499</v>
      </c>
      <c r="E31" s="69" t="s">
        <v>42</v>
      </c>
      <c r="F31" s="70">
        <v>30</v>
      </c>
      <c r="G31" s="76"/>
    </row>
    <row r="32" spans="1:7" ht="89.25" customHeight="1">
      <c r="A32" s="79" t="s">
        <v>48</v>
      </c>
      <c r="B32" s="80" t="s">
        <v>25</v>
      </c>
      <c r="C32" s="80" t="s">
        <v>49</v>
      </c>
      <c r="D32" s="64"/>
      <c r="E32" s="80"/>
      <c r="F32" s="217">
        <f>F33</f>
        <v>10243.555509999998</v>
      </c>
      <c r="G32" s="81"/>
    </row>
    <row r="33" spans="1:7" s="82" customFormat="1" ht="94.5" customHeight="1">
      <c r="A33" s="68" t="s">
        <v>104</v>
      </c>
      <c r="B33" s="69" t="s">
        <v>25</v>
      </c>
      <c r="C33" s="69" t="s">
        <v>49</v>
      </c>
      <c r="D33" s="69" t="s">
        <v>105</v>
      </c>
      <c r="E33" s="69"/>
      <c r="F33" s="83">
        <f>F34</f>
        <v>10243.555509999998</v>
      </c>
      <c r="G33" s="71"/>
    </row>
    <row r="34" spans="1:7" s="67" customFormat="1" ht="31.5" customHeight="1">
      <c r="A34" s="68" t="s">
        <v>487</v>
      </c>
      <c r="B34" s="69" t="s">
        <v>25</v>
      </c>
      <c r="C34" s="69" t="s">
        <v>49</v>
      </c>
      <c r="D34" s="69" t="s">
        <v>485</v>
      </c>
      <c r="E34" s="69"/>
      <c r="F34" s="83">
        <f>F40+F48+F45+F35</f>
        <v>10243.555509999998</v>
      </c>
      <c r="G34" s="71"/>
    </row>
    <row r="35" spans="1:7" s="67" customFormat="1" ht="31.5" customHeight="1">
      <c r="A35" s="68" t="s">
        <v>815</v>
      </c>
      <c r="B35" s="69" t="s">
        <v>25</v>
      </c>
      <c r="C35" s="69" t="s">
        <v>49</v>
      </c>
      <c r="D35" s="69" t="s">
        <v>814</v>
      </c>
      <c r="E35" s="69"/>
      <c r="F35" s="83">
        <f>F37</f>
        <v>1362</v>
      </c>
      <c r="G35" s="71"/>
    </row>
    <row r="36" spans="1:7" s="67" customFormat="1" ht="31.5" customHeight="1">
      <c r="A36" s="68" t="s">
        <v>817</v>
      </c>
      <c r="B36" s="69" t="s">
        <v>25</v>
      </c>
      <c r="C36" s="69" t="s">
        <v>49</v>
      </c>
      <c r="D36" s="69" t="s">
        <v>816</v>
      </c>
      <c r="E36" s="69"/>
      <c r="F36" s="83">
        <f>F37</f>
        <v>1362</v>
      </c>
      <c r="G36" s="71"/>
    </row>
    <row r="37" spans="1:7" s="67" customFormat="1" ht="64.5" customHeight="1">
      <c r="A37" s="68" t="s">
        <v>664</v>
      </c>
      <c r="B37" s="69" t="s">
        <v>25</v>
      </c>
      <c r="C37" s="69" t="s">
        <v>49</v>
      </c>
      <c r="D37" s="69" t="s">
        <v>816</v>
      </c>
      <c r="E37" s="69" t="s">
        <v>42</v>
      </c>
      <c r="F37" s="83">
        <v>1362</v>
      </c>
      <c r="G37" s="71"/>
    </row>
    <row r="38" spans="1:7" s="67" customFormat="1" ht="31.5" customHeight="1" hidden="1">
      <c r="A38" s="68"/>
      <c r="B38" s="69" t="s">
        <v>25</v>
      </c>
      <c r="C38" s="69" t="s">
        <v>49</v>
      </c>
      <c r="D38" s="69" t="s">
        <v>818</v>
      </c>
      <c r="E38" s="69"/>
      <c r="F38" s="83"/>
      <c r="G38" s="71"/>
    </row>
    <row r="39" spans="1:7" s="67" customFormat="1" ht="31.5" customHeight="1" hidden="1">
      <c r="A39" s="68"/>
      <c r="B39" s="69"/>
      <c r="C39" s="69"/>
      <c r="D39" s="69"/>
      <c r="E39" s="69"/>
      <c r="F39" s="83"/>
      <c r="G39" s="71"/>
    </row>
    <row r="40" spans="1:7" s="67" customFormat="1" ht="58.5" customHeight="1">
      <c r="A40" s="68" t="s">
        <v>498</v>
      </c>
      <c r="B40" s="69" t="s">
        <v>25</v>
      </c>
      <c r="C40" s="69" t="s">
        <v>49</v>
      </c>
      <c r="D40" s="69" t="s">
        <v>502</v>
      </c>
      <c r="E40" s="69"/>
      <c r="F40" s="83">
        <f>F41+F44</f>
        <v>8298.555509999998</v>
      </c>
      <c r="G40" s="71"/>
    </row>
    <row r="41" spans="1:7" s="67" customFormat="1" ht="31.5" customHeight="1">
      <c r="A41" s="68" t="s">
        <v>497</v>
      </c>
      <c r="B41" s="69" t="s">
        <v>25</v>
      </c>
      <c r="C41" s="69" t="s">
        <v>49</v>
      </c>
      <c r="D41" s="69" t="s">
        <v>503</v>
      </c>
      <c r="E41" s="69"/>
      <c r="F41" s="83">
        <f>F42</f>
        <v>8278.555509999998</v>
      </c>
      <c r="G41" s="71"/>
    </row>
    <row r="42" spans="1:7" s="67" customFormat="1" ht="31.5" customHeight="1">
      <c r="A42" s="68" t="s">
        <v>491</v>
      </c>
      <c r="B42" s="69" t="s">
        <v>25</v>
      </c>
      <c r="C42" s="69" t="s">
        <v>49</v>
      </c>
      <c r="D42" s="69" t="s">
        <v>503</v>
      </c>
      <c r="E42" s="69" t="s">
        <v>42</v>
      </c>
      <c r="F42" s="83">
        <f>9215.91953-1138+0.63598+200</f>
        <v>8278.555509999998</v>
      </c>
      <c r="G42" s="71"/>
    </row>
    <row r="43" spans="1:7" s="67" customFormat="1" ht="104.25" customHeight="1">
      <c r="A43" s="68" t="s">
        <v>505</v>
      </c>
      <c r="B43" s="69" t="s">
        <v>25</v>
      </c>
      <c r="C43" s="69" t="s">
        <v>49</v>
      </c>
      <c r="D43" s="69" t="s">
        <v>504</v>
      </c>
      <c r="E43" s="69"/>
      <c r="F43" s="83">
        <f>F44</f>
        <v>20</v>
      </c>
      <c r="G43" s="71"/>
    </row>
    <row r="44" spans="1:7" s="67" customFormat="1" ht="57" customHeight="1">
      <c r="A44" s="68" t="s">
        <v>500</v>
      </c>
      <c r="B44" s="69" t="s">
        <v>25</v>
      </c>
      <c r="C44" s="69" t="s">
        <v>49</v>
      </c>
      <c r="D44" s="69" t="s">
        <v>504</v>
      </c>
      <c r="E44" s="69" t="s">
        <v>44</v>
      </c>
      <c r="F44" s="83">
        <f>20</f>
        <v>20</v>
      </c>
      <c r="G44" s="71"/>
    </row>
    <row r="45" spans="1:7" s="67" customFormat="1" ht="72" customHeight="1">
      <c r="A45" s="68" t="s">
        <v>515</v>
      </c>
      <c r="B45" s="69" t="s">
        <v>25</v>
      </c>
      <c r="C45" s="69" t="s">
        <v>49</v>
      </c>
      <c r="D45" s="69" t="s">
        <v>513</v>
      </c>
      <c r="E45" s="69"/>
      <c r="F45" s="83">
        <f>F46</f>
        <v>276</v>
      </c>
      <c r="G45" s="71"/>
    </row>
    <row r="46" spans="1:7" s="67" customFormat="1" ht="82.5" customHeight="1">
      <c r="A46" s="68" t="s">
        <v>514</v>
      </c>
      <c r="B46" s="69" t="s">
        <v>25</v>
      </c>
      <c r="C46" s="69" t="s">
        <v>49</v>
      </c>
      <c r="D46" s="69" t="s">
        <v>512</v>
      </c>
      <c r="E46" s="69"/>
      <c r="F46" s="83">
        <f>F47</f>
        <v>276</v>
      </c>
      <c r="G46" s="71"/>
    </row>
    <row r="47" spans="1:7" s="67" customFormat="1" ht="118.5" customHeight="1">
      <c r="A47" s="68" t="s">
        <v>491</v>
      </c>
      <c r="B47" s="69" t="s">
        <v>25</v>
      </c>
      <c r="C47" s="69" t="s">
        <v>49</v>
      </c>
      <c r="D47" s="69" t="s">
        <v>512</v>
      </c>
      <c r="E47" s="69" t="s">
        <v>42</v>
      </c>
      <c r="F47" s="83">
        <f>260+16</f>
        <v>276</v>
      </c>
      <c r="G47" s="71"/>
    </row>
    <row r="48" spans="1:7" s="67" customFormat="1" ht="103.5" customHeight="1">
      <c r="A48" s="68" t="s">
        <v>111</v>
      </c>
      <c r="B48" s="69" t="s">
        <v>25</v>
      </c>
      <c r="C48" s="69" t="s">
        <v>49</v>
      </c>
      <c r="D48" s="69" t="s">
        <v>490</v>
      </c>
      <c r="E48" s="69"/>
      <c r="F48" s="83">
        <f>F49</f>
        <v>307</v>
      </c>
      <c r="G48" s="71"/>
    </row>
    <row r="49" spans="1:7" s="67" customFormat="1" ht="82.5" customHeight="1">
      <c r="A49" s="68" t="s">
        <v>491</v>
      </c>
      <c r="B49" s="69" t="s">
        <v>25</v>
      </c>
      <c r="C49" s="69" t="s">
        <v>49</v>
      </c>
      <c r="D49" s="69" t="s">
        <v>490</v>
      </c>
      <c r="E49" s="69" t="s">
        <v>42</v>
      </c>
      <c r="F49" s="83">
        <v>307</v>
      </c>
      <c r="G49" s="71"/>
    </row>
    <row r="50" spans="1:7" s="67" customFormat="1" ht="48" customHeight="1">
      <c r="A50" s="84" t="s">
        <v>50</v>
      </c>
      <c r="B50" s="64" t="s">
        <v>25</v>
      </c>
      <c r="C50" s="64" t="s">
        <v>51</v>
      </c>
      <c r="D50" s="64"/>
      <c r="E50" s="64"/>
      <c r="F50" s="73">
        <f>F51</f>
        <v>10</v>
      </c>
      <c r="G50" s="81"/>
    </row>
    <row r="51" spans="1:7" s="67" customFormat="1" ht="54" customHeight="1">
      <c r="A51" s="75" t="s">
        <v>126</v>
      </c>
      <c r="B51" s="69" t="s">
        <v>25</v>
      </c>
      <c r="C51" s="69" t="s">
        <v>51</v>
      </c>
      <c r="D51" s="69" t="s">
        <v>61</v>
      </c>
      <c r="E51" s="69"/>
      <c r="F51" s="70">
        <f>F52</f>
        <v>10</v>
      </c>
      <c r="G51" s="71"/>
    </row>
    <row r="52" spans="1:7" s="67" customFormat="1" ht="31.5" customHeight="1">
      <c r="A52" s="68" t="s">
        <v>686</v>
      </c>
      <c r="B52" s="69" t="s">
        <v>25</v>
      </c>
      <c r="C52" s="69" t="s">
        <v>51</v>
      </c>
      <c r="D52" s="69" t="s">
        <v>675</v>
      </c>
      <c r="E52" s="69"/>
      <c r="F52" s="70">
        <f>F53</f>
        <v>10</v>
      </c>
      <c r="G52" s="71" t="s">
        <v>52</v>
      </c>
    </row>
    <row r="53" spans="1:7" s="67" customFormat="1" ht="38.25" customHeight="1">
      <c r="A53" s="85" t="s">
        <v>46</v>
      </c>
      <c r="B53" s="69" t="s">
        <v>25</v>
      </c>
      <c r="C53" s="69" t="s">
        <v>51</v>
      </c>
      <c r="D53" s="69" t="s">
        <v>675</v>
      </c>
      <c r="E53" s="69" t="s">
        <v>47</v>
      </c>
      <c r="F53" s="83">
        <v>10</v>
      </c>
      <c r="G53" s="71"/>
    </row>
    <row r="54" spans="1:7" s="67" customFormat="1" ht="20.25" customHeight="1">
      <c r="A54" s="72" t="s">
        <v>53</v>
      </c>
      <c r="B54" s="64" t="s">
        <v>25</v>
      </c>
      <c r="C54" s="64" t="s">
        <v>54</v>
      </c>
      <c r="D54" s="77"/>
      <c r="E54" s="69"/>
      <c r="F54" s="73">
        <f>F58+F61+F64+F67+F68+F71+F74+F79+F82+F86+F88+F89+F91+F60+F70+F73+F76</f>
        <v>20756.7362</v>
      </c>
      <c r="G54" s="86"/>
    </row>
    <row r="55" spans="1:7" ht="31.5">
      <c r="A55" s="85" t="s">
        <v>138</v>
      </c>
      <c r="B55" s="69" t="s">
        <v>25</v>
      </c>
      <c r="C55" s="69" t="s">
        <v>54</v>
      </c>
      <c r="D55" s="77" t="s">
        <v>140</v>
      </c>
      <c r="E55" s="69"/>
      <c r="F55" s="70">
        <f>F56</f>
        <v>4</v>
      </c>
      <c r="G55" s="86"/>
    </row>
    <row r="56" spans="1:7" ht="31.5">
      <c r="A56" s="85" t="s">
        <v>139</v>
      </c>
      <c r="B56" s="69" t="s">
        <v>25</v>
      </c>
      <c r="C56" s="69" t="s">
        <v>54</v>
      </c>
      <c r="D56" s="77" t="s">
        <v>141</v>
      </c>
      <c r="E56" s="69"/>
      <c r="F56" s="70">
        <f>F57</f>
        <v>4</v>
      </c>
      <c r="G56" s="86"/>
    </row>
    <row r="57" spans="1:7" ht="110.25">
      <c r="A57" s="75" t="s">
        <v>56</v>
      </c>
      <c r="B57" s="69" t="s">
        <v>25</v>
      </c>
      <c r="C57" s="69" t="s">
        <v>54</v>
      </c>
      <c r="D57" s="77" t="s">
        <v>142</v>
      </c>
      <c r="E57" s="69"/>
      <c r="F57" s="70">
        <f>F58</f>
        <v>4</v>
      </c>
      <c r="G57" s="86"/>
    </row>
    <row r="58" spans="1:7" ht="15.75">
      <c r="A58" s="68" t="s">
        <v>43</v>
      </c>
      <c r="B58" s="69" t="s">
        <v>25</v>
      </c>
      <c r="C58" s="69" t="s">
        <v>54</v>
      </c>
      <c r="D58" s="77" t="s">
        <v>142</v>
      </c>
      <c r="E58" s="69" t="s">
        <v>44</v>
      </c>
      <c r="F58" s="70">
        <v>4</v>
      </c>
      <c r="G58" s="86"/>
    </row>
    <row r="59" spans="1:7" ht="31.5">
      <c r="A59" s="75" t="s">
        <v>671</v>
      </c>
      <c r="B59" s="69" t="s">
        <v>25</v>
      </c>
      <c r="C59" s="69" t="s">
        <v>54</v>
      </c>
      <c r="D59" s="77" t="s">
        <v>71</v>
      </c>
      <c r="E59" s="69"/>
      <c r="F59" s="70">
        <f>F61+F60</f>
        <v>4259.4</v>
      </c>
      <c r="G59" s="86"/>
    </row>
    <row r="60" spans="1:8" ht="63">
      <c r="A60" s="75" t="s">
        <v>150</v>
      </c>
      <c r="B60" s="69" t="s">
        <v>25</v>
      </c>
      <c r="C60" s="69" t="s">
        <v>54</v>
      </c>
      <c r="D60" s="77" t="s">
        <v>71</v>
      </c>
      <c r="E60" s="69" t="s">
        <v>42</v>
      </c>
      <c r="F60" s="70">
        <v>0</v>
      </c>
      <c r="G60" s="86"/>
      <c r="H60" s="76"/>
    </row>
    <row r="61" spans="1:8" ht="15.75">
      <c r="A61" s="68" t="s">
        <v>43</v>
      </c>
      <c r="B61" s="69" t="s">
        <v>25</v>
      </c>
      <c r="C61" s="69" t="s">
        <v>54</v>
      </c>
      <c r="D61" s="77" t="s">
        <v>71</v>
      </c>
      <c r="E61" s="69" t="s">
        <v>44</v>
      </c>
      <c r="F61" s="83">
        <f>4260-0.6</f>
        <v>4259.4</v>
      </c>
      <c r="G61" s="86"/>
      <c r="H61" s="76"/>
    </row>
    <row r="62" spans="1:7" ht="47.25">
      <c r="A62" s="85" t="s">
        <v>124</v>
      </c>
      <c r="B62" s="77" t="s">
        <v>25</v>
      </c>
      <c r="C62" s="77" t="s">
        <v>54</v>
      </c>
      <c r="D62" s="77" t="s">
        <v>60</v>
      </c>
      <c r="E62" s="77"/>
      <c r="F62" s="83">
        <v>0</v>
      </c>
      <c r="G62" s="223"/>
    </row>
    <row r="63" spans="1:10" s="219" customFormat="1" ht="47.25">
      <c r="A63" s="85" t="s">
        <v>518</v>
      </c>
      <c r="B63" s="77" t="s">
        <v>25</v>
      </c>
      <c r="C63" s="77" t="s">
        <v>54</v>
      </c>
      <c r="D63" s="77" t="s">
        <v>519</v>
      </c>
      <c r="E63" s="77"/>
      <c r="F63" s="83">
        <v>0</v>
      </c>
      <c r="G63" s="223"/>
      <c r="H63" s="67"/>
      <c r="I63" s="67"/>
      <c r="J63" s="67"/>
    </row>
    <row r="64" spans="1:10" s="219" customFormat="1" ht="63">
      <c r="A64" s="85" t="s">
        <v>150</v>
      </c>
      <c r="B64" s="77" t="s">
        <v>25</v>
      </c>
      <c r="C64" s="77" t="s">
        <v>54</v>
      </c>
      <c r="D64" s="77" t="s">
        <v>519</v>
      </c>
      <c r="E64" s="77" t="s">
        <v>42</v>
      </c>
      <c r="F64" s="83">
        <v>0</v>
      </c>
      <c r="G64" s="223"/>
      <c r="H64" s="67"/>
      <c r="I64" s="67"/>
      <c r="J64" s="67"/>
    </row>
    <row r="65" spans="1:10" s="219" customFormat="1" ht="15.75">
      <c r="A65" s="68" t="s">
        <v>43</v>
      </c>
      <c r="B65" s="69" t="s">
        <v>25</v>
      </c>
      <c r="C65" s="69" t="s">
        <v>54</v>
      </c>
      <c r="D65" s="77" t="s">
        <v>519</v>
      </c>
      <c r="E65" s="69" t="s">
        <v>44</v>
      </c>
      <c r="F65" s="83">
        <v>0</v>
      </c>
      <c r="G65" s="86"/>
      <c r="H65" s="67"/>
      <c r="I65" s="67"/>
      <c r="J65" s="67"/>
    </row>
    <row r="66" spans="1:7" ht="63">
      <c r="A66" s="68" t="s">
        <v>672</v>
      </c>
      <c r="B66" s="69" t="s">
        <v>25</v>
      </c>
      <c r="C66" s="69" t="s">
        <v>54</v>
      </c>
      <c r="D66" s="77" t="s">
        <v>820</v>
      </c>
      <c r="E66" s="69"/>
      <c r="F66" s="83">
        <f>F67+F68</f>
        <v>608</v>
      </c>
      <c r="G66" s="86"/>
    </row>
    <row r="67" spans="1:7" ht="78.75">
      <c r="A67" s="68" t="s">
        <v>41</v>
      </c>
      <c r="B67" s="69" t="s">
        <v>25</v>
      </c>
      <c r="C67" s="69" t="s">
        <v>54</v>
      </c>
      <c r="D67" s="77" t="s">
        <v>820</v>
      </c>
      <c r="E67" s="69" t="s">
        <v>42</v>
      </c>
      <c r="F67" s="83">
        <f>418-100</f>
        <v>318</v>
      </c>
      <c r="G67" s="86"/>
    </row>
    <row r="68" spans="1:7" ht="15.75">
      <c r="A68" s="68" t="s">
        <v>43</v>
      </c>
      <c r="B68" s="69" t="s">
        <v>25</v>
      </c>
      <c r="C68" s="69" t="s">
        <v>54</v>
      </c>
      <c r="D68" s="77" t="s">
        <v>820</v>
      </c>
      <c r="E68" s="77" t="s">
        <v>44</v>
      </c>
      <c r="F68" s="83">
        <v>290</v>
      </c>
      <c r="G68" s="86"/>
    </row>
    <row r="69" spans="1:7" ht="94.5">
      <c r="A69" s="85" t="s">
        <v>673</v>
      </c>
      <c r="B69" s="77" t="s">
        <v>25</v>
      </c>
      <c r="C69" s="77" t="s">
        <v>54</v>
      </c>
      <c r="D69" s="77" t="s">
        <v>60</v>
      </c>
      <c r="E69" s="77"/>
      <c r="F69" s="83">
        <f>F71+F72+F70+F75</f>
        <v>7469.44019</v>
      </c>
      <c r="G69" s="223"/>
    </row>
    <row r="70" spans="1:7" ht="66" customHeight="1" hidden="1">
      <c r="A70" s="85" t="s">
        <v>150</v>
      </c>
      <c r="B70" s="77" t="s">
        <v>25</v>
      </c>
      <c r="C70" s="77" t="s">
        <v>54</v>
      </c>
      <c r="D70" s="77" t="s">
        <v>60</v>
      </c>
      <c r="E70" s="77" t="s">
        <v>42</v>
      </c>
      <c r="F70" s="83">
        <v>0</v>
      </c>
      <c r="G70" s="223"/>
    </row>
    <row r="71" spans="1:10" s="219" customFormat="1" ht="15.75" hidden="1">
      <c r="A71" s="85" t="s">
        <v>43</v>
      </c>
      <c r="B71" s="77" t="s">
        <v>25</v>
      </c>
      <c r="C71" s="77" t="s">
        <v>54</v>
      </c>
      <c r="D71" s="77" t="s">
        <v>60</v>
      </c>
      <c r="E71" s="77" t="s">
        <v>44</v>
      </c>
      <c r="F71" s="83">
        <v>0</v>
      </c>
      <c r="G71" s="223"/>
      <c r="H71" s="542"/>
      <c r="I71" s="542"/>
      <c r="J71" s="542"/>
    </row>
    <row r="72" spans="1:10" s="219" customFormat="1" ht="63">
      <c r="A72" s="85" t="s">
        <v>642</v>
      </c>
      <c r="B72" s="77" t="s">
        <v>25</v>
      </c>
      <c r="C72" s="77" t="s">
        <v>54</v>
      </c>
      <c r="D72" s="77" t="s">
        <v>519</v>
      </c>
      <c r="E72" s="77"/>
      <c r="F72" s="83">
        <f>F74+F73</f>
        <v>250</v>
      </c>
      <c r="G72" s="223"/>
      <c r="H72" s="224"/>
      <c r="I72" s="224"/>
      <c r="J72" s="224"/>
    </row>
    <row r="73" spans="1:10" s="219" customFormat="1" ht="61.5" customHeight="1">
      <c r="A73" s="85" t="s">
        <v>150</v>
      </c>
      <c r="B73" s="77" t="s">
        <v>25</v>
      </c>
      <c r="C73" s="77" t="s">
        <v>54</v>
      </c>
      <c r="D73" s="77" t="s">
        <v>519</v>
      </c>
      <c r="E73" s="77" t="s">
        <v>42</v>
      </c>
      <c r="F73" s="83">
        <v>150</v>
      </c>
      <c r="G73" s="223"/>
      <c r="H73" s="224"/>
      <c r="I73" s="224"/>
      <c r="J73" s="224"/>
    </row>
    <row r="74" spans="1:10" s="219" customFormat="1" ht="15.75">
      <c r="A74" s="85" t="s">
        <v>43</v>
      </c>
      <c r="B74" s="77" t="s">
        <v>25</v>
      </c>
      <c r="C74" s="77" t="s">
        <v>54</v>
      </c>
      <c r="D74" s="77" t="s">
        <v>519</v>
      </c>
      <c r="E74" s="77" t="s">
        <v>44</v>
      </c>
      <c r="F74" s="83">
        <v>100</v>
      </c>
      <c r="G74" s="223"/>
      <c r="H74" s="67"/>
      <c r="I74" s="67"/>
      <c r="J74" s="67"/>
    </row>
    <row r="75" spans="1:10" s="219" customFormat="1" ht="38.25" customHeight="1">
      <c r="A75" s="85" t="s">
        <v>644</v>
      </c>
      <c r="B75" s="77" t="s">
        <v>25</v>
      </c>
      <c r="C75" s="77" t="s">
        <v>54</v>
      </c>
      <c r="D75" s="77" t="s">
        <v>674</v>
      </c>
      <c r="E75" s="77"/>
      <c r="F75" s="83">
        <f>F76</f>
        <v>7219.44019</v>
      </c>
      <c r="G75" s="223"/>
      <c r="H75" s="67"/>
      <c r="I75" s="67"/>
      <c r="J75" s="67"/>
    </row>
    <row r="76" spans="1:10" s="219" customFormat="1" ht="15.75">
      <c r="A76" s="85" t="s">
        <v>43</v>
      </c>
      <c r="B76" s="77" t="s">
        <v>25</v>
      </c>
      <c r="C76" s="77" t="s">
        <v>54</v>
      </c>
      <c r="D76" s="77" t="s">
        <v>674</v>
      </c>
      <c r="E76" s="77" t="s">
        <v>44</v>
      </c>
      <c r="F76" s="83">
        <f>5690+100+876-1400+600+350+200+803.44019</f>
        <v>7219.44019</v>
      </c>
      <c r="G76" s="223"/>
      <c r="H76" s="67"/>
      <c r="I76" s="67"/>
      <c r="J76" s="67"/>
    </row>
    <row r="77" spans="1:10" s="219" customFormat="1" ht="63">
      <c r="A77" s="75" t="s">
        <v>126</v>
      </c>
      <c r="B77" s="69" t="s">
        <v>25</v>
      </c>
      <c r="C77" s="69" t="s">
        <v>54</v>
      </c>
      <c r="D77" s="69" t="s">
        <v>61</v>
      </c>
      <c r="E77" s="69"/>
      <c r="F77" s="83">
        <f>F78</f>
        <v>197.5718099999999</v>
      </c>
      <c r="G77" s="86"/>
      <c r="H77" s="67"/>
      <c r="I77" s="67"/>
      <c r="J77" s="67"/>
    </row>
    <row r="78" spans="1:7" ht="31.5">
      <c r="A78" s="85" t="s">
        <v>522</v>
      </c>
      <c r="B78" s="69" t="s">
        <v>25</v>
      </c>
      <c r="C78" s="69" t="s">
        <v>54</v>
      </c>
      <c r="D78" s="69" t="s">
        <v>703</v>
      </c>
      <c r="E78" s="69"/>
      <c r="F78" s="83">
        <f>F79</f>
        <v>197.5718099999999</v>
      </c>
      <c r="G78" s="86"/>
    </row>
    <row r="79" spans="1:7" ht="15.75">
      <c r="A79" s="93" t="s">
        <v>46</v>
      </c>
      <c r="B79" s="69" t="s">
        <v>25</v>
      </c>
      <c r="C79" s="69" t="s">
        <v>54</v>
      </c>
      <c r="D79" s="69" t="s">
        <v>703</v>
      </c>
      <c r="E79" s="69" t="s">
        <v>47</v>
      </c>
      <c r="F79" s="83">
        <f>1001.012-803.44019</f>
        <v>197.5718099999999</v>
      </c>
      <c r="G79" s="86"/>
    </row>
    <row r="80" spans="1:7" ht="15.75">
      <c r="A80" s="68" t="s">
        <v>104</v>
      </c>
      <c r="B80" s="69" t="s">
        <v>25</v>
      </c>
      <c r="C80" s="69" t="s">
        <v>54</v>
      </c>
      <c r="D80" s="69" t="s">
        <v>105</v>
      </c>
      <c r="E80" s="69"/>
      <c r="F80" s="70">
        <f>F82+F90+F85</f>
        <v>8218.3242</v>
      </c>
      <c r="G80" s="86"/>
    </row>
    <row r="81" spans="1:7" ht="47.25">
      <c r="A81" s="68" t="s">
        <v>107</v>
      </c>
      <c r="B81" s="69" t="s">
        <v>25</v>
      </c>
      <c r="C81" s="69" t="s">
        <v>54</v>
      </c>
      <c r="D81" s="69" t="s">
        <v>106</v>
      </c>
      <c r="E81" s="69"/>
      <c r="F81" s="70">
        <f>F82+F85+F90</f>
        <v>8218.3242</v>
      </c>
      <c r="G81" s="86"/>
    </row>
    <row r="82" spans="1:7" ht="31.5">
      <c r="A82" s="68" t="s">
        <v>109</v>
      </c>
      <c r="B82" s="69" t="s">
        <v>25</v>
      </c>
      <c r="C82" s="69" t="s">
        <v>54</v>
      </c>
      <c r="D82" s="69" t="s">
        <v>108</v>
      </c>
      <c r="E82" s="69"/>
      <c r="F82" s="70">
        <f>F83+F84</f>
        <v>7622.9742</v>
      </c>
      <c r="G82" s="86"/>
    </row>
    <row r="83" spans="1:7" ht="81" customHeight="1">
      <c r="A83" s="68" t="s">
        <v>41</v>
      </c>
      <c r="B83" s="69" t="s">
        <v>25</v>
      </c>
      <c r="C83" s="69" t="s">
        <v>54</v>
      </c>
      <c r="D83" s="69" t="s">
        <v>108</v>
      </c>
      <c r="E83" s="69" t="s">
        <v>42</v>
      </c>
      <c r="F83" s="70">
        <f>9145.015-1289.224-332.8168+100</f>
        <v>7622.9742</v>
      </c>
      <c r="G83" s="86"/>
    </row>
    <row r="84" spans="1:13" ht="44.25" customHeight="1">
      <c r="A84" s="85" t="s">
        <v>43</v>
      </c>
      <c r="B84" s="69" t="s">
        <v>25</v>
      </c>
      <c r="C84" s="69" t="s">
        <v>54</v>
      </c>
      <c r="D84" s="69" t="s">
        <v>108</v>
      </c>
      <c r="E84" s="69" t="s">
        <v>44</v>
      </c>
      <c r="F84" s="70">
        <v>0</v>
      </c>
      <c r="G84" s="86"/>
      <c r="M84" s="67"/>
    </row>
    <row r="85" spans="1:13" ht="40.5" customHeight="1">
      <c r="A85" s="68" t="s">
        <v>112</v>
      </c>
      <c r="B85" s="69" t="s">
        <v>25</v>
      </c>
      <c r="C85" s="69" t="s">
        <v>54</v>
      </c>
      <c r="D85" s="69" t="s">
        <v>119</v>
      </c>
      <c r="E85" s="69"/>
      <c r="F85" s="70">
        <f>F86+F88+F89</f>
        <v>515.35</v>
      </c>
      <c r="G85" s="86"/>
      <c r="M85" s="67"/>
    </row>
    <row r="86" spans="1:7" ht="46.5" customHeight="1">
      <c r="A86" s="68" t="s">
        <v>41</v>
      </c>
      <c r="B86" s="69" t="s">
        <v>25</v>
      </c>
      <c r="C86" s="69" t="s">
        <v>54</v>
      </c>
      <c r="D86" s="69" t="s">
        <v>119</v>
      </c>
      <c r="E86" s="69" t="s">
        <v>42</v>
      </c>
      <c r="F86" s="70">
        <f>83.6+28</f>
        <v>111.6</v>
      </c>
      <c r="G86" s="86"/>
    </row>
    <row r="87" spans="1:7" ht="46.5" customHeight="1">
      <c r="A87" s="68" t="s">
        <v>112</v>
      </c>
      <c r="B87" s="69" t="s">
        <v>25</v>
      </c>
      <c r="C87" s="69" t="s">
        <v>54</v>
      </c>
      <c r="D87" s="69" t="s">
        <v>119</v>
      </c>
      <c r="E87" s="69"/>
      <c r="F87" s="70">
        <f>F89+F88</f>
        <v>403.75</v>
      </c>
      <c r="G87" s="86"/>
    </row>
    <row r="88" spans="1:7" ht="37.5" customHeight="1">
      <c r="A88" s="68" t="s">
        <v>43</v>
      </c>
      <c r="B88" s="69" t="s">
        <v>25</v>
      </c>
      <c r="C88" s="69" t="s">
        <v>54</v>
      </c>
      <c r="D88" s="69" t="s">
        <v>119</v>
      </c>
      <c r="E88" s="69" t="s">
        <v>44</v>
      </c>
      <c r="F88" s="246">
        <f>160+119.35+100+15</f>
        <v>394.35</v>
      </c>
      <c r="G88" s="86"/>
    </row>
    <row r="89" spans="1:7" ht="37.5" customHeight="1">
      <c r="A89" s="85" t="s">
        <v>46</v>
      </c>
      <c r="B89" s="69" t="s">
        <v>25</v>
      </c>
      <c r="C89" s="69" t="s">
        <v>54</v>
      </c>
      <c r="D89" s="69" t="s">
        <v>119</v>
      </c>
      <c r="E89" s="69" t="s">
        <v>47</v>
      </c>
      <c r="F89" s="246">
        <f>2.4+7</f>
        <v>9.4</v>
      </c>
      <c r="G89" s="86"/>
    </row>
    <row r="90" spans="1:7" ht="32.25" customHeight="1">
      <c r="A90" s="68" t="s">
        <v>111</v>
      </c>
      <c r="B90" s="69" t="s">
        <v>25</v>
      </c>
      <c r="C90" s="69" t="s">
        <v>54</v>
      </c>
      <c r="D90" s="69" t="s">
        <v>110</v>
      </c>
      <c r="E90" s="69"/>
      <c r="F90" s="70">
        <f>F91</f>
        <v>80</v>
      </c>
      <c r="G90" s="86"/>
    </row>
    <row r="91" spans="1:7" ht="85.5" customHeight="1">
      <c r="A91" s="68" t="s">
        <v>41</v>
      </c>
      <c r="B91" s="69" t="s">
        <v>25</v>
      </c>
      <c r="C91" s="69" t="s">
        <v>54</v>
      </c>
      <c r="D91" s="69" t="s">
        <v>110</v>
      </c>
      <c r="E91" s="69" t="s">
        <v>42</v>
      </c>
      <c r="F91" s="70">
        <v>80</v>
      </c>
      <c r="G91" s="86"/>
    </row>
    <row r="92" spans="1:7" ht="26.25" customHeight="1">
      <c r="A92" s="72" t="s">
        <v>62</v>
      </c>
      <c r="B92" s="64" t="s">
        <v>30</v>
      </c>
      <c r="C92" s="64"/>
      <c r="D92" s="64"/>
      <c r="E92" s="64"/>
      <c r="F92" s="73">
        <f>F93</f>
        <v>165.4</v>
      </c>
      <c r="G92" s="90"/>
    </row>
    <row r="93" spans="1:7" s="66" customFormat="1" ht="15.75">
      <c r="A93" s="72" t="s">
        <v>63</v>
      </c>
      <c r="B93" s="64" t="s">
        <v>30</v>
      </c>
      <c r="C93" s="64" t="s">
        <v>26</v>
      </c>
      <c r="D93" s="64"/>
      <c r="E93" s="64"/>
      <c r="F93" s="73">
        <f>F94</f>
        <v>165.4</v>
      </c>
      <c r="G93" s="90"/>
    </row>
    <row r="94" spans="1:7" s="66" customFormat="1" ht="15.75">
      <c r="A94" s="68" t="s">
        <v>104</v>
      </c>
      <c r="B94" s="69" t="s">
        <v>30</v>
      </c>
      <c r="C94" s="69" t="s">
        <v>26</v>
      </c>
      <c r="D94" s="69" t="s">
        <v>105</v>
      </c>
      <c r="E94" s="69"/>
      <c r="F94" s="70">
        <f>F95</f>
        <v>165.4</v>
      </c>
      <c r="G94" s="88"/>
    </row>
    <row r="95" spans="1:7" ht="15.75">
      <c r="A95" s="68" t="s">
        <v>135</v>
      </c>
      <c r="B95" s="69" t="s">
        <v>30</v>
      </c>
      <c r="C95" s="69" t="s">
        <v>26</v>
      </c>
      <c r="D95" s="69" t="s">
        <v>106</v>
      </c>
      <c r="E95" s="69"/>
      <c r="F95" s="70">
        <f>F96</f>
        <v>165.4</v>
      </c>
      <c r="G95" s="88"/>
    </row>
    <row r="96" spans="1:7" ht="31.5">
      <c r="A96" s="68" t="s">
        <v>136</v>
      </c>
      <c r="B96" s="69" t="s">
        <v>30</v>
      </c>
      <c r="C96" s="69" t="s">
        <v>26</v>
      </c>
      <c r="D96" s="69" t="s">
        <v>137</v>
      </c>
      <c r="E96" s="69"/>
      <c r="F96" s="70">
        <f>F97+F98</f>
        <v>165.4</v>
      </c>
      <c r="G96" s="88"/>
    </row>
    <row r="97" spans="1:7" ht="46.5" customHeight="1">
      <c r="A97" s="68" t="s">
        <v>41</v>
      </c>
      <c r="B97" s="69" t="s">
        <v>30</v>
      </c>
      <c r="C97" s="69" t="s">
        <v>26</v>
      </c>
      <c r="D97" s="69" t="s">
        <v>137</v>
      </c>
      <c r="E97" s="69" t="s">
        <v>42</v>
      </c>
      <c r="F97" s="70">
        <v>161.30162</v>
      </c>
      <c r="G97" s="88"/>
    </row>
    <row r="98" spans="1:7" ht="15.75">
      <c r="A98" s="68" t="s">
        <v>43</v>
      </c>
      <c r="B98" s="69" t="s">
        <v>30</v>
      </c>
      <c r="C98" s="69" t="s">
        <v>26</v>
      </c>
      <c r="D98" s="69" t="s">
        <v>137</v>
      </c>
      <c r="E98" s="69" t="s">
        <v>44</v>
      </c>
      <c r="F98" s="70">
        <f>4.09838</f>
        <v>4.09838</v>
      </c>
      <c r="G98" s="88"/>
    </row>
    <row r="99" spans="1:7" ht="31.5">
      <c r="A99" s="72" t="s">
        <v>64</v>
      </c>
      <c r="B99" s="64" t="s">
        <v>26</v>
      </c>
      <c r="C99" s="64"/>
      <c r="D99" s="64"/>
      <c r="E99" s="64"/>
      <c r="F99" s="73">
        <f>F100</f>
        <v>930.85</v>
      </c>
      <c r="G99" s="90"/>
    </row>
    <row r="100" spans="1:7" s="66" customFormat="1" ht="31.5">
      <c r="A100" s="72" t="s">
        <v>65</v>
      </c>
      <c r="B100" s="64" t="s">
        <v>26</v>
      </c>
      <c r="C100" s="64" t="s">
        <v>66</v>
      </c>
      <c r="D100" s="64"/>
      <c r="E100" s="64"/>
      <c r="F100" s="73">
        <f>F101</f>
        <v>930.85</v>
      </c>
      <c r="G100" s="90"/>
    </row>
    <row r="101" spans="1:7" s="66" customFormat="1" ht="111.75" customHeight="1">
      <c r="A101" s="75" t="s">
        <v>676</v>
      </c>
      <c r="B101" s="69" t="s">
        <v>26</v>
      </c>
      <c r="C101" s="69" t="s">
        <v>66</v>
      </c>
      <c r="D101" s="69" t="s">
        <v>87</v>
      </c>
      <c r="E101" s="69"/>
      <c r="F101" s="83">
        <f>F102+F104+F108+F110+F112</f>
        <v>930.85</v>
      </c>
      <c r="G101" s="88"/>
    </row>
    <row r="102" spans="1:7" ht="30">
      <c r="A102" s="110" t="s">
        <v>144</v>
      </c>
      <c r="B102" s="69" t="s">
        <v>26</v>
      </c>
      <c r="C102" s="69" t="s">
        <v>66</v>
      </c>
      <c r="D102" s="69" t="s">
        <v>520</v>
      </c>
      <c r="E102" s="69"/>
      <c r="F102" s="70">
        <f>F103</f>
        <v>0</v>
      </c>
      <c r="G102" s="88"/>
    </row>
    <row r="103" spans="1:7" ht="15.75">
      <c r="A103" s="68" t="s">
        <v>43</v>
      </c>
      <c r="B103" s="69" t="s">
        <v>26</v>
      </c>
      <c r="C103" s="69" t="s">
        <v>66</v>
      </c>
      <c r="D103" s="69" t="s">
        <v>520</v>
      </c>
      <c r="E103" s="69" t="s">
        <v>44</v>
      </c>
      <c r="F103" s="70">
        <f>100-100</f>
        <v>0</v>
      </c>
      <c r="G103" s="88"/>
    </row>
    <row r="104" spans="1:7" ht="45">
      <c r="A104" s="110" t="s">
        <v>145</v>
      </c>
      <c r="B104" s="69" t="s">
        <v>26</v>
      </c>
      <c r="C104" s="69" t="s">
        <v>66</v>
      </c>
      <c r="D104" s="69" t="s">
        <v>677</v>
      </c>
      <c r="E104" s="69"/>
      <c r="F104" s="70">
        <f>F106+F107+F105</f>
        <v>557</v>
      </c>
      <c r="G104" s="88"/>
    </row>
    <row r="105" spans="1:7" ht="78.75">
      <c r="A105" s="68" t="s">
        <v>41</v>
      </c>
      <c r="B105" s="69" t="s">
        <v>26</v>
      </c>
      <c r="C105" s="69" t="s">
        <v>66</v>
      </c>
      <c r="D105" s="69" t="s">
        <v>677</v>
      </c>
      <c r="E105" s="69" t="s">
        <v>42</v>
      </c>
      <c r="F105" s="70">
        <v>60</v>
      </c>
      <c r="G105" s="88"/>
    </row>
    <row r="106" spans="1:7" ht="15.75">
      <c r="A106" s="68" t="s">
        <v>43</v>
      </c>
      <c r="B106" s="69" t="s">
        <v>26</v>
      </c>
      <c r="C106" s="69" t="s">
        <v>66</v>
      </c>
      <c r="D106" s="69" t="s">
        <v>677</v>
      </c>
      <c r="E106" s="69" t="s">
        <v>44</v>
      </c>
      <c r="F106" s="70">
        <f>222.6-150</f>
        <v>72.6</v>
      </c>
      <c r="G106" s="88"/>
    </row>
    <row r="107" spans="1:7" ht="31.5">
      <c r="A107" s="68" t="s">
        <v>68</v>
      </c>
      <c r="B107" s="69" t="s">
        <v>26</v>
      </c>
      <c r="C107" s="69" t="s">
        <v>66</v>
      </c>
      <c r="D107" s="69" t="s">
        <v>677</v>
      </c>
      <c r="E107" s="69" t="s">
        <v>31</v>
      </c>
      <c r="F107" s="70">
        <v>424.4</v>
      </c>
      <c r="G107" s="88"/>
    </row>
    <row r="108" spans="1:7" ht="30">
      <c r="A108" s="110" t="s">
        <v>146</v>
      </c>
      <c r="B108" s="69" t="s">
        <v>26</v>
      </c>
      <c r="C108" s="69" t="s">
        <v>66</v>
      </c>
      <c r="D108" s="69" t="s">
        <v>678</v>
      </c>
      <c r="E108" s="69"/>
      <c r="F108" s="70">
        <f>F109</f>
        <v>232</v>
      </c>
      <c r="G108" s="88"/>
    </row>
    <row r="109" spans="1:7" ht="15.75">
      <c r="A109" s="68" t="s">
        <v>43</v>
      </c>
      <c r="B109" s="69" t="s">
        <v>26</v>
      </c>
      <c r="C109" s="69" t="s">
        <v>66</v>
      </c>
      <c r="D109" s="69" t="s">
        <v>678</v>
      </c>
      <c r="E109" s="69" t="s">
        <v>44</v>
      </c>
      <c r="F109" s="70">
        <f>262-30</f>
        <v>232</v>
      </c>
      <c r="G109" s="88"/>
    </row>
    <row r="110" spans="1:7" ht="30">
      <c r="A110" s="110" t="s">
        <v>147</v>
      </c>
      <c r="B110" s="69" t="s">
        <v>26</v>
      </c>
      <c r="C110" s="69" t="s">
        <v>66</v>
      </c>
      <c r="D110" s="69" t="s">
        <v>679</v>
      </c>
      <c r="E110" s="69"/>
      <c r="F110" s="70">
        <f>F111</f>
        <v>38.400000000000006</v>
      </c>
      <c r="G110" s="88"/>
    </row>
    <row r="111" spans="1:8" ht="15.75">
      <c r="A111" s="68" t="s">
        <v>43</v>
      </c>
      <c r="B111" s="69" t="s">
        <v>26</v>
      </c>
      <c r="C111" s="69" t="s">
        <v>66</v>
      </c>
      <c r="D111" s="69" t="s">
        <v>679</v>
      </c>
      <c r="E111" s="69" t="s">
        <v>44</v>
      </c>
      <c r="F111" s="70">
        <f>76.4-38</f>
        <v>38.400000000000006</v>
      </c>
      <c r="G111" s="88"/>
      <c r="H111" s="76"/>
    </row>
    <row r="112" spans="1:7" ht="15.75">
      <c r="A112" s="110" t="s">
        <v>148</v>
      </c>
      <c r="B112" s="69" t="s">
        <v>26</v>
      </c>
      <c r="C112" s="69" t="s">
        <v>66</v>
      </c>
      <c r="D112" s="69" t="s">
        <v>680</v>
      </c>
      <c r="E112" s="69"/>
      <c r="F112" s="70">
        <f>F113</f>
        <v>103.45000000000002</v>
      </c>
      <c r="G112" s="88"/>
    </row>
    <row r="113" spans="1:7" ht="15.75">
      <c r="A113" s="68" t="s">
        <v>43</v>
      </c>
      <c r="B113" s="69" t="s">
        <v>26</v>
      </c>
      <c r="C113" s="69" t="s">
        <v>66</v>
      </c>
      <c r="D113" s="69" t="s">
        <v>680</v>
      </c>
      <c r="E113" s="69" t="s">
        <v>44</v>
      </c>
      <c r="F113" s="70">
        <f>296.04-80-112.59</f>
        <v>103.45000000000002</v>
      </c>
      <c r="G113" s="88"/>
    </row>
    <row r="114" spans="1:7" ht="15.75">
      <c r="A114" s="72" t="s">
        <v>69</v>
      </c>
      <c r="B114" s="64" t="s">
        <v>49</v>
      </c>
      <c r="C114" s="64"/>
      <c r="D114" s="64"/>
      <c r="E114" s="64"/>
      <c r="F114" s="73">
        <f>F115+F125+F132</f>
        <v>10594.26865</v>
      </c>
      <c r="G114" s="92"/>
    </row>
    <row r="115" spans="1:7" s="66" customFormat="1" ht="13.5" customHeight="1">
      <c r="A115" s="72" t="s">
        <v>70</v>
      </c>
      <c r="B115" s="64" t="s">
        <v>49</v>
      </c>
      <c r="C115" s="64" t="s">
        <v>66</v>
      </c>
      <c r="D115" s="64"/>
      <c r="E115" s="64"/>
      <c r="F115" s="73">
        <f>F117+F118</f>
        <v>9697.36865</v>
      </c>
      <c r="G115" s="92"/>
    </row>
    <row r="116" spans="1:7" s="66" customFormat="1" ht="31.5" customHeight="1">
      <c r="A116" s="68" t="s">
        <v>143</v>
      </c>
      <c r="B116" s="69" t="s">
        <v>49</v>
      </c>
      <c r="C116" s="69" t="s">
        <v>66</v>
      </c>
      <c r="D116" s="77" t="s">
        <v>89</v>
      </c>
      <c r="E116" s="77"/>
      <c r="F116" s="70">
        <f>F117+F118</f>
        <v>9697.36865</v>
      </c>
      <c r="G116" s="92"/>
    </row>
    <row r="117" spans="1:7" s="66" customFormat="1" ht="56.25" customHeight="1">
      <c r="A117" s="68" t="s">
        <v>43</v>
      </c>
      <c r="B117" s="69" t="s">
        <v>49</v>
      </c>
      <c r="C117" s="69" t="s">
        <v>66</v>
      </c>
      <c r="D117" s="77" t="s">
        <v>89</v>
      </c>
      <c r="E117" s="77" t="s">
        <v>44</v>
      </c>
      <c r="F117" s="70">
        <f>7045.38945+1851.9792-100</f>
        <v>8797.36865</v>
      </c>
      <c r="G117" s="92"/>
    </row>
    <row r="118" spans="1:7" s="66" customFormat="1" ht="36" customHeight="1">
      <c r="A118" s="93" t="s">
        <v>46</v>
      </c>
      <c r="B118" s="69" t="s">
        <v>49</v>
      </c>
      <c r="C118" s="69" t="s">
        <v>66</v>
      </c>
      <c r="D118" s="77" t="s">
        <v>89</v>
      </c>
      <c r="E118" s="77" t="s">
        <v>47</v>
      </c>
      <c r="F118" s="70">
        <f>800+100</f>
        <v>900</v>
      </c>
      <c r="G118" s="92"/>
    </row>
    <row r="119" spans="1:7" s="66" customFormat="1" ht="36" customHeight="1">
      <c r="A119" s="68" t="s">
        <v>104</v>
      </c>
      <c r="B119" s="69" t="s">
        <v>49</v>
      </c>
      <c r="C119" s="69" t="s">
        <v>66</v>
      </c>
      <c r="D119" s="69" t="s">
        <v>105</v>
      </c>
      <c r="E119" s="77"/>
      <c r="F119" s="70">
        <f>F120</f>
        <v>0</v>
      </c>
      <c r="G119" s="92"/>
    </row>
    <row r="120" spans="1:7" s="66" customFormat="1" ht="36" customHeight="1">
      <c r="A120" s="68" t="s">
        <v>135</v>
      </c>
      <c r="B120" s="69" t="s">
        <v>49</v>
      </c>
      <c r="C120" s="69" t="s">
        <v>66</v>
      </c>
      <c r="D120" s="69" t="s">
        <v>106</v>
      </c>
      <c r="E120" s="77"/>
      <c r="F120" s="70">
        <f>F121</f>
        <v>0</v>
      </c>
      <c r="G120" s="92"/>
    </row>
    <row r="121" spans="1:7" s="66" customFormat="1" ht="36" customHeight="1">
      <c r="A121" s="68" t="s">
        <v>112</v>
      </c>
      <c r="B121" s="69" t="s">
        <v>49</v>
      </c>
      <c r="C121" s="69" t="s">
        <v>66</v>
      </c>
      <c r="D121" s="69" t="s">
        <v>119</v>
      </c>
      <c r="E121" s="69"/>
      <c r="F121" s="70">
        <f>F122</f>
        <v>0</v>
      </c>
      <c r="G121" s="92"/>
    </row>
    <row r="122" spans="1:7" s="66" customFormat="1" ht="36" customHeight="1">
      <c r="A122" s="68" t="s">
        <v>43</v>
      </c>
      <c r="B122" s="69" t="s">
        <v>49</v>
      </c>
      <c r="C122" s="69" t="s">
        <v>66</v>
      </c>
      <c r="D122" s="69" t="s">
        <v>119</v>
      </c>
      <c r="E122" s="69" t="s">
        <v>44</v>
      </c>
      <c r="F122" s="70">
        <v>0</v>
      </c>
      <c r="G122" s="92"/>
    </row>
    <row r="123" spans="1:7" s="66" customFormat="1" ht="51" customHeight="1">
      <c r="A123" s="68" t="s">
        <v>516</v>
      </c>
      <c r="B123" s="69" t="s">
        <v>49</v>
      </c>
      <c r="C123" s="69" t="s">
        <v>66</v>
      </c>
      <c r="D123" s="69" t="s">
        <v>517</v>
      </c>
      <c r="E123" s="69"/>
      <c r="F123" s="70">
        <f>F124</f>
        <v>0</v>
      </c>
      <c r="G123" s="92"/>
    </row>
    <row r="124" spans="1:7" s="66" customFormat="1" ht="47.25" customHeight="1">
      <c r="A124" s="68" t="s">
        <v>43</v>
      </c>
      <c r="B124" s="69" t="s">
        <v>49</v>
      </c>
      <c r="C124" s="69" t="s">
        <v>66</v>
      </c>
      <c r="D124" s="69" t="s">
        <v>517</v>
      </c>
      <c r="E124" s="69" t="s">
        <v>44</v>
      </c>
      <c r="F124" s="70">
        <v>0</v>
      </c>
      <c r="G124" s="92"/>
    </row>
    <row r="125" spans="1:7" s="66" customFormat="1" ht="25.5" customHeight="1">
      <c r="A125" s="72" t="s">
        <v>72</v>
      </c>
      <c r="B125" s="64" t="s">
        <v>49</v>
      </c>
      <c r="C125" s="64" t="s">
        <v>28</v>
      </c>
      <c r="D125" s="64"/>
      <c r="E125" s="64"/>
      <c r="F125" s="73">
        <f>F126+F130</f>
        <v>12</v>
      </c>
      <c r="G125" s="92"/>
    </row>
    <row r="126" spans="1:7" s="66" customFormat="1" ht="15.75">
      <c r="A126" s="75" t="s">
        <v>127</v>
      </c>
      <c r="B126" s="69" t="s">
        <v>49</v>
      </c>
      <c r="C126" s="69" t="s">
        <v>28</v>
      </c>
      <c r="D126" s="69" t="s">
        <v>128</v>
      </c>
      <c r="E126" s="64"/>
      <c r="F126" s="70">
        <f>F127</f>
        <v>11.4</v>
      </c>
      <c r="G126" s="92"/>
    </row>
    <row r="127" spans="1:7" s="66" customFormat="1" ht="47.25">
      <c r="A127" s="68" t="s">
        <v>129</v>
      </c>
      <c r="B127" s="69" t="s">
        <v>49</v>
      </c>
      <c r="C127" s="69" t="s">
        <v>28</v>
      </c>
      <c r="D127" s="69" t="s">
        <v>130</v>
      </c>
      <c r="E127" s="77"/>
      <c r="F127" s="70">
        <f>F128</f>
        <v>11.4</v>
      </c>
      <c r="G127" s="92"/>
    </row>
    <row r="128" spans="1:7" s="66" customFormat="1" ht="63">
      <c r="A128" s="68" t="s">
        <v>23</v>
      </c>
      <c r="B128" s="69" t="s">
        <v>49</v>
      </c>
      <c r="C128" s="69" t="s">
        <v>28</v>
      </c>
      <c r="D128" s="69" t="s">
        <v>131</v>
      </c>
      <c r="E128" s="77"/>
      <c r="F128" s="70">
        <f>F129</f>
        <v>11.4</v>
      </c>
      <c r="G128" s="92"/>
    </row>
    <row r="129" spans="1:7" s="66" customFormat="1" ht="15.75">
      <c r="A129" s="68" t="s">
        <v>43</v>
      </c>
      <c r="B129" s="69" t="s">
        <v>49</v>
      </c>
      <c r="C129" s="69" t="s">
        <v>28</v>
      </c>
      <c r="D129" s="69" t="s">
        <v>131</v>
      </c>
      <c r="E129" s="77" t="s">
        <v>44</v>
      </c>
      <c r="F129" s="70">
        <v>11.4</v>
      </c>
      <c r="G129" s="92"/>
    </row>
    <row r="130" spans="1:7" s="66" customFormat="1" ht="47.25">
      <c r="A130" s="68" t="s">
        <v>132</v>
      </c>
      <c r="B130" s="69" t="s">
        <v>49</v>
      </c>
      <c r="C130" s="69" t="s">
        <v>28</v>
      </c>
      <c r="D130" s="69" t="s">
        <v>71</v>
      </c>
      <c r="E130" s="77"/>
      <c r="F130" s="70">
        <f>F131</f>
        <v>0.6</v>
      </c>
      <c r="G130" s="92"/>
    </row>
    <row r="131" spans="1:7" s="66" customFormat="1" ht="15.75">
      <c r="A131" s="68" t="s">
        <v>43</v>
      </c>
      <c r="B131" s="69" t="s">
        <v>49</v>
      </c>
      <c r="C131" s="69" t="s">
        <v>28</v>
      </c>
      <c r="D131" s="69" t="s">
        <v>71</v>
      </c>
      <c r="E131" s="77" t="s">
        <v>44</v>
      </c>
      <c r="F131" s="70">
        <v>0.6</v>
      </c>
      <c r="G131" s="92"/>
    </row>
    <row r="132" spans="1:7" s="66" customFormat="1" ht="15.75">
      <c r="A132" s="72" t="s">
        <v>73</v>
      </c>
      <c r="B132" s="64" t="s">
        <v>49</v>
      </c>
      <c r="C132" s="64" t="s">
        <v>74</v>
      </c>
      <c r="D132" s="64"/>
      <c r="E132" s="64"/>
      <c r="F132" s="73">
        <f>F134+F137+F138</f>
        <v>884.9</v>
      </c>
      <c r="G132" s="92"/>
    </row>
    <row r="133" spans="1:7" s="66" customFormat="1" ht="47.25">
      <c r="A133" s="68" t="s">
        <v>125</v>
      </c>
      <c r="B133" s="69" t="s">
        <v>49</v>
      </c>
      <c r="C133" s="69" t="s">
        <v>74</v>
      </c>
      <c r="D133" s="69" t="s">
        <v>83</v>
      </c>
      <c r="E133" s="69"/>
      <c r="F133" s="70">
        <f>F134</f>
        <v>0</v>
      </c>
      <c r="G133" s="92"/>
    </row>
    <row r="134" spans="1:7" s="66" customFormat="1" ht="15.75">
      <c r="A134" s="68" t="s">
        <v>43</v>
      </c>
      <c r="B134" s="69" t="s">
        <v>49</v>
      </c>
      <c r="C134" s="69" t="s">
        <v>74</v>
      </c>
      <c r="D134" s="69" t="s">
        <v>83</v>
      </c>
      <c r="E134" s="77" t="s">
        <v>44</v>
      </c>
      <c r="F134" s="70">
        <v>0</v>
      </c>
      <c r="G134" s="92"/>
    </row>
    <row r="135" spans="1:7" s="66" customFormat="1" ht="94.5">
      <c r="A135" s="85" t="s">
        <v>673</v>
      </c>
      <c r="B135" s="77" t="s">
        <v>49</v>
      </c>
      <c r="C135" s="77" t="s">
        <v>74</v>
      </c>
      <c r="D135" s="77" t="s">
        <v>60</v>
      </c>
      <c r="E135" s="77"/>
      <c r="F135" s="83">
        <f>F136</f>
        <v>350</v>
      </c>
      <c r="G135" s="225"/>
    </row>
    <row r="136" spans="1:10" s="220" customFormat="1" ht="37.5" customHeight="1">
      <c r="A136" s="345" t="s">
        <v>646</v>
      </c>
      <c r="B136" s="77" t="s">
        <v>49</v>
      </c>
      <c r="C136" s="77" t="s">
        <v>74</v>
      </c>
      <c r="D136" s="77" t="s">
        <v>681</v>
      </c>
      <c r="E136" s="77"/>
      <c r="F136" s="83">
        <f>F137</f>
        <v>350</v>
      </c>
      <c r="G136" s="225"/>
      <c r="H136" s="82"/>
      <c r="I136" s="82"/>
      <c r="J136" s="82"/>
    </row>
    <row r="137" spans="1:10" s="220" customFormat="1" ht="15.75">
      <c r="A137" s="85" t="s">
        <v>43</v>
      </c>
      <c r="B137" s="77" t="s">
        <v>49</v>
      </c>
      <c r="C137" s="77" t="s">
        <v>74</v>
      </c>
      <c r="D137" s="77" t="s">
        <v>681</v>
      </c>
      <c r="E137" s="77" t="s">
        <v>44</v>
      </c>
      <c r="F137" s="83">
        <v>350</v>
      </c>
      <c r="G137" s="225"/>
      <c r="H137" s="82"/>
      <c r="I137" s="82"/>
      <c r="J137" s="82"/>
    </row>
    <row r="138" spans="1:10" s="220" customFormat="1" ht="47.25">
      <c r="A138" s="93" t="s">
        <v>107</v>
      </c>
      <c r="B138" s="77" t="s">
        <v>49</v>
      </c>
      <c r="C138" s="77" t="s">
        <v>74</v>
      </c>
      <c r="D138" s="77" t="s">
        <v>106</v>
      </c>
      <c r="E138" s="77"/>
      <c r="F138" s="83">
        <f>F139</f>
        <v>534.9</v>
      </c>
      <c r="G138" s="225"/>
      <c r="H138" s="82"/>
      <c r="I138" s="82"/>
      <c r="J138" s="82"/>
    </row>
    <row r="139" spans="1:10" s="220" customFormat="1" ht="31.5">
      <c r="A139" s="93" t="s">
        <v>112</v>
      </c>
      <c r="B139" s="77" t="s">
        <v>49</v>
      </c>
      <c r="C139" s="77" t="s">
        <v>74</v>
      </c>
      <c r="D139" s="77" t="s">
        <v>119</v>
      </c>
      <c r="E139" s="77"/>
      <c r="F139" s="83">
        <f>F140</f>
        <v>534.9</v>
      </c>
      <c r="G139" s="225"/>
      <c r="H139" s="82"/>
      <c r="I139" s="82"/>
      <c r="J139" s="82"/>
    </row>
    <row r="140" spans="1:10" s="220" customFormat="1" ht="15.75">
      <c r="A140" s="85" t="s">
        <v>43</v>
      </c>
      <c r="B140" s="77" t="s">
        <v>49</v>
      </c>
      <c r="C140" s="77" t="s">
        <v>74</v>
      </c>
      <c r="D140" s="77" t="s">
        <v>119</v>
      </c>
      <c r="E140" s="77" t="s">
        <v>44</v>
      </c>
      <c r="F140" s="83">
        <f>134.9+400</f>
        <v>534.9</v>
      </c>
      <c r="G140" s="225"/>
      <c r="H140" s="82"/>
      <c r="I140" s="82"/>
      <c r="J140" s="82"/>
    </row>
    <row r="141" spans="1:7" s="66" customFormat="1" ht="36.75" customHeight="1">
      <c r="A141" s="72" t="s">
        <v>76</v>
      </c>
      <c r="B141" s="64" t="s">
        <v>29</v>
      </c>
      <c r="C141" s="64"/>
      <c r="D141" s="64"/>
      <c r="E141" s="64"/>
      <c r="F141" s="73">
        <f>F142+F147+F160</f>
        <v>17338.784</v>
      </c>
      <c r="G141" s="74"/>
    </row>
    <row r="142" spans="1:7" s="66" customFormat="1" ht="15.75">
      <c r="A142" s="72" t="s">
        <v>77</v>
      </c>
      <c r="B142" s="64" t="s">
        <v>29</v>
      </c>
      <c r="C142" s="64" t="s">
        <v>25</v>
      </c>
      <c r="D142" s="64"/>
      <c r="E142" s="64"/>
      <c r="F142" s="73">
        <f>F144</f>
        <v>1300.0100000000002</v>
      </c>
      <c r="G142" s="74"/>
    </row>
    <row r="143" spans="1:7" s="66" customFormat="1" ht="57" customHeight="1">
      <c r="A143" s="75" t="s">
        <v>126</v>
      </c>
      <c r="B143" s="69" t="s">
        <v>29</v>
      </c>
      <c r="C143" s="69" t="s">
        <v>25</v>
      </c>
      <c r="D143" s="69" t="s">
        <v>61</v>
      </c>
      <c r="E143" s="69"/>
      <c r="F143" s="83">
        <f>F144</f>
        <v>1300.0100000000002</v>
      </c>
      <c r="G143" s="76"/>
    </row>
    <row r="144" spans="1:7" ht="72" customHeight="1">
      <c r="A144" s="93" t="s">
        <v>113</v>
      </c>
      <c r="B144" s="69" t="s">
        <v>29</v>
      </c>
      <c r="C144" s="69" t="s">
        <v>25</v>
      </c>
      <c r="D144" s="69" t="s">
        <v>682</v>
      </c>
      <c r="E144" s="69"/>
      <c r="F144" s="70">
        <f>F145+F146</f>
        <v>1300.0100000000002</v>
      </c>
      <c r="G144" s="76"/>
    </row>
    <row r="145" spans="1:7" ht="71.25" customHeight="1">
      <c r="A145" s="68" t="s">
        <v>43</v>
      </c>
      <c r="B145" s="69" t="s">
        <v>29</v>
      </c>
      <c r="C145" s="69" t="s">
        <v>25</v>
      </c>
      <c r="D145" s="69" t="s">
        <v>682</v>
      </c>
      <c r="E145" s="77" t="s">
        <v>44</v>
      </c>
      <c r="F145" s="70">
        <f>3089.55-2005.65-15+630-391.89-7</f>
        <v>1300.0100000000002</v>
      </c>
      <c r="G145" s="76"/>
    </row>
    <row r="146" spans="1:7" ht="39" customHeight="1">
      <c r="A146" s="93" t="s">
        <v>46</v>
      </c>
      <c r="B146" s="69" t="s">
        <v>29</v>
      </c>
      <c r="C146" s="69" t="s">
        <v>25</v>
      </c>
      <c r="D146" s="69" t="s">
        <v>682</v>
      </c>
      <c r="E146" s="77" t="s">
        <v>47</v>
      </c>
      <c r="F146" s="70">
        <f>630-630</f>
        <v>0</v>
      </c>
      <c r="G146" s="76"/>
    </row>
    <row r="147" spans="1:7" ht="39" customHeight="1">
      <c r="A147" s="72" t="s">
        <v>78</v>
      </c>
      <c r="B147" s="64" t="s">
        <v>29</v>
      </c>
      <c r="C147" s="64" t="s">
        <v>30</v>
      </c>
      <c r="D147" s="64"/>
      <c r="E147" s="64"/>
      <c r="F147" s="73">
        <f>F151+F152+F159+F156+F153</f>
        <v>14415.55</v>
      </c>
      <c r="G147" s="91"/>
    </row>
    <row r="148" spans="1:7" ht="39" customHeight="1">
      <c r="A148" s="72" t="s">
        <v>919</v>
      </c>
      <c r="B148" s="64" t="s">
        <v>29</v>
      </c>
      <c r="C148" s="64" t="s">
        <v>30</v>
      </c>
      <c r="D148" s="64" t="s">
        <v>917</v>
      </c>
      <c r="E148" s="64"/>
      <c r="F148" s="73">
        <f>F149+F153</f>
        <v>14008.55</v>
      </c>
      <c r="G148" s="91"/>
    </row>
    <row r="149" spans="1:7" ht="48.75" customHeight="1">
      <c r="A149" s="75" t="s">
        <v>126</v>
      </c>
      <c r="B149" s="69" t="s">
        <v>29</v>
      </c>
      <c r="C149" s="69" t="s">
        <v>30</v>
      </c>
      <c r="D149" s="69" t="s">
        <v>61</v>
      </c>
      <c r="E149" s="77"/>
      <c r="F149" s="70">
        <f>F150+F155</f>
        <v>9418.58</v>
      </c>
      <c r="G149" s="91"/>
    </row>
    <row r="150" spans="1:7" ht="70.5" customHeight="1">
      <c r="A150" s="85" t="s">
        <v>114</v>
      </c>
      <c r="B150" s="69" t="s">
        <v>29</v>
      </c>
      <c r="C150" s="69" t="s">
        <v>30</v>
      </c>
      <c r="D150" s="69" t="s">
        <v>683</v>
      </c>
      <c r="E150" s="77"/>
      <c r="F150" s="83">
        <f>F151+F152</f>
        <v>2581.85</v>
      </c>
      <c r="G150" s="91"/>
    </row>
    <row r="151" spans="1:9" ht="33" customHeight="1">
      <c r="A151" s="68" t="s">
        <v>43</v>
      </c>
      <c r="B151" s="69" t="s">
        <v>29</v>
      </c>
      <c r="C151" s="69" t="s">
        <v>30</v>
      </c>
      <c r="D151" s="69" t="s">
        <v>683</v>
      </c>
      <c r="E151" s="77" t="s">
        <v>44</v>
      </c>
      <c r="F151" s="70">
        <f>1401.85+600+180-600-500</f>
        <v>1081.85</v>
      </c>
      <c r="G151" s="91"/>
      <c r="I151" s="76"/>
    </row>
    <row r="152" spans="1:7" ht="33" customHeight="1">
      <c r="A152" s="93" t="s">
        <v>46</v>
      </c>
      <c r="B152" s="69" t="s">
        <v>29</v>
      </c>
      <c r="C152" s="69" t="s">
        <v>30</v>
      </c>
      <c r="D152" s="69" t="s">
        <v>683</v>
      </c>
      <c r="E152" s="77" t="s">
        <v>47</v>
      </c>
      <c r="F152" s="70">
        <f>1000+300+600-400</f>
        <v>1500</v>
      </c>
      <c r="G152" s="91"/>
    </row>
    <row r="153" spans="1:7" ht="80.25" customHeight="1">
      <c r="A153" s="93" t="s">
        <v>918</v>
      </c>
      <c r="B153" s="69" t="s">
        <v>29</v>
      </c>
      <c r="C153" s="69" t="s">
        <v>30</v>
      </c>
      <c r="D153" s="69" t="s">
        <v>916</v>
      </c>
      <c r="E153" s="77"/>
      <c r="F153" s="70">
        <f>F154</f>
        <v>4589.97</v>
      </c>
      <c r="G153" s="91"/>
    </row>
    <row r="154" spans="1:7" ht="33" customHeight="1">
      <c r="A154" s="68" t="s">
        <v>43</v>
      </c>
      <c r="B154" s="69" t="s">
        <v>29</v>
      </c>
      <c r="C154" s="69" t="s">
        <v>30</v>
      </c>
      <c r="D154" s="69" t="s">
        <v>916</v>
      </c>
      <c r="E154" s="77" t="s">
        <v>44</v>
      </c>
      <c r="F154" s="70">
        <f>4589.97</f>
        <v>4589.97</v>
      </c>
      <c r="G154" s="91"/>
    </row>
    <row r="155" spans="1:7" ht="67.5" customHeight="1">
      <c r="A155" s="93" t="s">
        <v>701</v>
      </c>
      <c r="B155" s="69" t="s">
        <v>29</v>
      </c>
      <c r="C155" s="69" t="s">
        <v>30</v>
      </c>
      <c r="D155" s="69" t="s">
        <v>685</v>
      </c>
      <c r="E155" s="77"/>
      <c r="F155" s="70">
        <f>F156</f>
        <v>6836.7300000000005</v>
      </c>
      <c r="G155" s="91"/>
    </row>
    <row r="156" spans="1:7" ht="33" customHeight="1">
      <c r="A156" s="68" t="s">
        <v>43</v>
      </c>
      <c r="B156" s="69" t="s">
        <v>29</v>
      </c>
      <c r="C156" s="69" t="s">
        <v>30</v>
      </c>
      <c r="D156" s="69" t="s">
        <v>685</v>
      </c>
      <c r="E156" s="77" t="s">
        <v>44</v>
      </c>
      <c r="F156" s="70">
        <f>521+100+377.15+2344.35+200+170+2232.34+391.89+500</f>
        <v>6836.7300000000005</v>
      </c>
      <c r="G156" s="91"/>
    </row>
    <row r="157" spans="1:7" ht="56.25" customHeight="1">
      <c r="A157" s="93" t="s">
        <v>107</v>
      </c>
      <c r="B157" s="69" t="s">
        <v>29</v>
      </c>
      <c r="C157" s="69" t="s">
        <v>30</v>
      </c>
      <c r="D157" s="69" t="s">
        <v>106</v>
      </c>
      <c r="E157" s="77"/>
      <c r="F157" s="70">
        <f>F158</f>
        <v>407</v>
      </c>
      <c r="G157" s="91"/>
    </row>
    <row r="158" spans="1:7" ht="33" customHeight="1">
      <c r="A158" s="93" t="s">
        <v>112</v>
      </c>
      <c r="B158" s="69" t="s">
        <v>29</v>
      </c>
      <c r="C158" s="69" t="s">
        <v>30</v>
      </c>
      <c r="D158" s="69" t="s">
        <v>119</v>
      </c>
      <c r="E158" s="77"/>
      <c r="F158" s="70">
        <f>F159</f>
        <v>407</v>
      </c>
      <c r="G158" s="91"/>
    </row>
    <row r="159" spans="1:7" ht="33" customHeight="1">
      <c r="A159" s="93" t="s">
        <v>43</v>
      </c>
      <c r="B159" s="69" t="s">
        <v>29</v>
      </c>
      <c r="C159" s="69" t="s">
        <v>30</v>
      </c>
      <c r="D159" s="69" t="s">
        <v>119</v>
      </c>
      <c r="E159" s="77" t="s">
        <v>44</v>
      </c>
      <c r="F159" s="70">
        <f>400+7</f>
        <v>407</v>
      </c>
      <c r="G159" s="91"/>
    </row>
    <row r="160" spans="1:7" ht="33" customHeight="1">
      <c r="A160" s="72" t="s">
        <v>79</v>
      </c>
      <c r="B160" s="64" t="s">
        <v>29</v>
      </c>
      <c r="C160" s="64" t="s">
        <v>26</v>
      </c>
      <c r="D160" s="64"/>
      <c r="E160" s="64"/>
      <c r="F160" s="73">
        <f>F161</f>
        <v>1623.2240000000002</v>
      </c>
      <c r="G160" s="92"/>
    </row>
    <row r="161" spans="1:7" s="66" customFormat="1" ht="59.25" customHeight="1">
      <c r="A161" s="75" t="s">
        <v>133</v>
      </c>
      <c r="B161" s="69" t="s">
        <v>29</v>
      </c>
      <c r="C161" s="69" t="s">
        <v>26</v>
      </c>
      <c r="D161" s="69" t="s">
        <v>75</v>
      </c>
      <c r="E161" s="69"/>
      <c r="F161" s="70">
        <f>F162+F163</f>
        <v>1623.2240000000002</v>
      </c>
      <c r="G161" s="76"/>
    </row>
    <row r="162" spans="1:8" s="66" customFormat="1" ht="58.5" customHeight="1">
      <c r="A162" s="68" t="s">
        <v>43</v>
      </c>
      <c r="B162" s="69" t="s">
        <v>29</v>
      </c>
      <c r="C162" s="69" t="s">
        <v>26</v>
      </c>
      <c r="D162" s="497" t="s">
        <v>75</v>
      </c>
      <c r="E162" s="497" t="s">
        <v>44</v>
      </c>
      <c r="F162" s="246">
        <f>805+889.224+180-1100+31+169</f>
        <v>974.2240000000002</v>
      </c>
      <c r="G162" s="76"/>
      <c r="H162" s="76"/>
    </row>
    <row r="163" spans="1:8" s="66" customFormat="1" ht="15.75">
      <c r="A163" s="93" t="s">
        <v>46</v>
      </c>
      <c r="B163" s="69" t="s">
        <v>29</v>
      </c>
      <c r="C163" s="69" t="s">
        <v>26</v>
      </c>
      <c r="D163" s="497" t="s">
        <v>75</v>
      </c>
      <c r="E163" s="497" t="s">
        <v>47</v>
      </c>
      <c r="F163" s="246">
        <f>880-31-200</f>
        <v>649</v>
      </c>
      <c r="G163" s="76"/>
      <c r="H163" s="76"/>
    </row>
    <row r="164" spans="1:8" s="66" customFormat="1" ht="31.5">
      <c r="A164" s="72" t="s">
        <v>80</v>
      </c>
      <c r="B164" s="64" t="s">
        <v>81</v>
      </c>
      <c r="C164" s="64"/>
      <c r="D164" s="64"/>
      <c r="E164" s="64"/>
      <c r="F164" s="73">
        <f>F165</f>
        <v>750</v>
      </c>
      <c r="G164" s="74"/>
      <c r="H164" s="76"/>
    </row>
    <row r="165" spans="1:8" s="66" customFormat="1" ht="34.5" customHeight="1">
      <c r="A165" s="226" t="s">
        <v>82</v>
      </c>
      <c r="B165" s="80" t="s">
        <v>81</v>
      </c>
      <c r="C165" s="80" t="s">
        <v>81</v>
      </c>
      <c r="D165" s="80"/>
      <c r="E165" s="80"/>
      <c r="F165" s="217">
        <f>F166</f>
        <v>750</v>
      </c>
      <c r="G165" s="227"/>
      <c r="H165" s="74"/>
    </row>
    <row r="166" spans="1:10" s="220" customFormat="1" ht="45.75" customHeight="1">
      <c r="A166" s="228" t="s">
        <v>684</v>
      </c>
      <c r="B166" s="77" t="s">
        <v>81</v>
      </c>
      <c r="C166" s="77" t="s">
        <v>81</v>
      </c>
      <c r="D166" s="77" t="s">
        <v>58</v>
      </c>
      <c r="E166" s="77"/>
      <c r="F166" s="83">
        <f>F167</f>
        <v>750</v>
      </c>
      <c r="G166" s="229"/>
      <c r="H166" s="227"/>
      <c r="I166" s="82"/>
      <c r="J166" s="82"/>
    </row>
    <row r="167" spans="1:10" s="220" customFormat="1" ht="35.25" customHeight="1">
      <c r="A167" s="85" t="s">
        <v>43</v>
      </c>
      <c r="B167" s="77" t="s">
        <v>81</v>
      </c>
      <c r="C167" s="77" t="s">
        <v>81</v>
      </c>
      <c r="D167" s="77" t="s">
        <v>58</v>
      </c>
      <c r="E167" s="77" t="s">
        <v>44</v>
      </c>
      <c r="F167" s="83">
        <f>850-100</f>
        <v>750</v>
      </c>
      <c r="G167" s="229"/>
      <c r="H167" s="229"/>
      <c r="I167" s="82"/>
      <c r="J167" s="82"/>
    </row>
    <row r="168" spans="1:10" s="220" customFormat="1" ht="37.5" customHeight="1">
      <c r="A168" s="226" t="s">
        <v>84</v>
      </c>
      <c r="B168" s="80" t="s">
        <v>85</v>
      </c>
      <c r="C168" s="80"/>
      <c r="D168" s="80"/>
      <c r="E168" s="80"/>
      <c r="F168" s="217">
        <f>F169</f>
        <v>3550</v>
      </c>
      <c r="G168" s="90"/>
      <c r="H168" s="229"/>
      <c r="I168" s="82"/>
      <c r="J168" s="82"/>
    </row>
    <row r="169" spans="1:10" s="220" customFormat="1" ht="49.5" customHeight="1">
      <c r="A169" s="72" t="s">
        <v>86</v>
      </c>
      <c r="B169" s="64" t="s">
        <v>85</v>
      </c>
      <c r="C169" s="64" t="s">
        <v>49</v>
      </c>
      <c r="D169" s="64"/>
      <c r="E169" s="64"/>
      <c r="F169" s="73">
        <f>F170</f>
        <v>3550</v>
      </c>
      <c r="G169" s="90"/>
      <c r="H169" s="82"/>
      <c r="I169" s="82"/>
      <c r="J169" s="82"/>
    </row>
    <row r="170" spans="1:8" s="66" customFormat="1" ht="45.75" customHeight="1">
      <c r="A170" s="230" t="s">
        <v>524</v>
      </c>
      <c r="B170" s="69" t="s">
        <v>85</v>
      </c>
      <c r="C170" s="69" t="s">
        <v>49</v>
      </c>
      <c r="D170" s="69" t="s">
        <v>67</v>
      </c>
      <c r="E170" s="64"/>
      <c r="F170" s="70">
        <f>F171</f>
        <v>3550</v>
      </c>
      <c r="G170" s="86"/>
      <c r="H170" s="82"/>
    </row>
    <row r="171" spans="1:7" ht="36.75" customHeight="1">
      <c r="A171" s="68" t="s">
        <v>43</v>
      </c>
      <c r="B171" s="69" t="s">
        <v>85</v>
      </c>
      <c r="C171" s="69" t="s">
        <v>49</v>
      </c>
      <c r="D171" s="69" t="s">
        <v>67</v>
      </c>
      <c r="E171" s="77" t="s">
        <v>44</v>
      </c>
      <c r="F171" s="70">
        <f>3350+200</f>
        <v>3550</v>
      </c>
      <c r="G171" s="86"/>
    </row>
    <row r="172" spans="1:7" ht="47.25" customHeight="1">
      <c r="A172" s="72" t="s">
        <v>91</v>
      </c>
      <c r="B172" s="64" t="s">
        <v>28</v>
      </c>
      <c r="C172" s="64"/>
      <c r="D172" s="64"/>
      <c r="E172" s="64"/>
      <c r="F172" s="217">
        <f>F173</f>
        <v>12</v>
      </c>
      <c r="G172" s="88"/>
    </row>
    <row r="173" spans="1:7" ht="15.75">
      <c r="A173" s="95" t="s">
        <v>92</v>
      </c>
      <c r="B173" s="80" t="s">
        <v>28</v>
      </c>
      <c r="C173" s="80" t="s">
        <v>25</v>
      </c>
      <c r="D173" s="80"/>
      <c r="E173" s="80"/>
      <c r="F173" s="73">
        <f>F174</f>
        <v>12</v>
      </c>
      <c r="G173" s="88"/>
    </row>
    <row r="174" spans="1:7" ht="15.75">
      <c r="A174" s="78" t="s">
        <v>122</v>
      </c>
      <c r="B174" s="77" t="s">
        <v>28</v>
      </c>
      <c r="C174" s="77" t="s">
        <v>25</v>
      </c>
      <c r="D174" s="77" t="s">
        <v>106</v>
      </c>
      <c r="E174" s="77"/>
      <c r="F174" s="70">
        <f>F175</f>
        <v>12</v>
      </c>
      <c r="G174" s="88"/>
    </row>
    <row r="175" spans="1:7" ht="31.5">
      <c r="A175" s="78" t="s">
        <v>93</v>
      </c>
      <c r="B175" s="77" t="s">
        <v>28</v>
      </c>
      <c r="C175" s="77" t="s">
        <v>25</v>
      </c>
      <c r="D175" s="77" t="s">
        <v>525</v>
      </c>
      <c r="E175" s="77"/>
      <c r="F175" s="70">
        <f>F176</f>
        <v>12</v>
      </c>
      <c r="G175" s="88"/>
    </row>
    <row r="176" spans="1:7" ht="15.75">
      <c r="A176" s="78" t="s">
        <v>94</v>
      </c>
      <c r="B176" s="77" t="s">
        <v>28</v>
      </c>
      <c r="C176" s="77" t="s">
        <v>25</v>
      </c>
      <c r="D176" s="77" t="s">
        <v>525</v>
      </c>
      <c r="E176" s="77" t="s">
        <v>95</v>
      </c>
      <c r="F176" s="70">
        <v>12</v>
      </c>
      <c r="G176" s="88"/>
    </row>
    <row r="177" spans="1:7" ht="31.5">
      <c r="A177" s="63" t="s">
        <v>88</v>
      </c>
      <c r="B177" s="64" t="s">
        <v>51</v>
      </c>
      <c r="C177" s="64"/>
      <c r="D177" s="80"/>
      <c r="E177" s="64"/>
      <c r="F177" s="73">
        <f>F178</f>
        <v>500</v>
      </c>
      <c r="G177" s="90"/>
    </row>
    <row r="178" spans="1:7" s="66" customFormat="1" ht="15.75">
      <c r="A178" s="63" t="s">
        <v>90</v>
      </c>
      <c r="B178" s="64" t="s">
        <v>51</v>
      </c>
      <c r="C178" s="64" t="s">
        <v>29</v>
      </c>
      <c r="D178" s="80"/>
      <c r="E178" s="64"/>
      <c r="F178" s="73">
        <f>F179</f>
        <v>500</v>
      </c>
      <c r="G178" s="90"/>
    </row>
    <row r="179" spans="1:7" s="66" customFormat="1" ht="33" customHeight="1">
      <c r="A179" s="68" t="s">
        <v>149</v>
      </c>
      <c r="B179" s="69" t="s">
        <v>51</v>
      </c>
      <c r="C179" s="69" t="s">
        <v>29</v>
      </c>
      <c r="D179" s="77" t="s">
        <v>59</v>
      </c>
      <c r="E179" s="69"/>
      <c r="F179" s="70">
        <f>F180</f>
        <v>500</v>
      </c>
      <c r="G179" s="88"/>
    </row>
    <row r="180" spans="1:7" ht="69" customHeight="1">
      <c r="A180" s="68" t="s">
        <v>43</v>
      </c>
      <c r="B180" s="69" t="s">
        <v>51</v>
      </c>
      <c r="C180" s="69" t="s">
        <v>29</v>
      </c>
      <c r="D180" s="77" t="s">
        <v>59</v>
      </c>
      <c r="E180" s="77" t="s">
        <v>44</v>
      </c>
      <c r="F180" s="70">
        <v>500</v>
      </c>
      <c r="G180" s="88"/>
    </row>
    <row r="181" spans="1:7" ht="30.75" customHeight="1">
      <c r="A181" s="72" t="s">
        <v>117</v>
      </c>
      <c r="B181" s="64" t="s">
        <v>74</v>
      </c>
      <c r="C181" s="80"/>
      <c r="D181" s="80"/>
      <c r="E181" s="80"/>
      <c r="F181" s="73">
        <f>F182+F185</f>
        <v>975</v>
      </c>
      <c r="G181" s="94"/>
    </row>
    <row r="182" spans="1:7" s="66" customFormat="1" ht="44.25" customHeight="1">
      <c r="A182" s="72" t="s">
        <v>118</v>
      </c>
      <c r="B182" s="64" t="s">
        <v>74</v>
      </c>
      <c r="C182" s="80" t="s">
        <v>30</v>
      </c>
      <c r="D182" s="80"/>
      <c r="E182" s="80"/>
      <c r="F182" s="73">
        <f>F183</f>
        <v>895</v>
      </c>
      <c r="G182" s="94"/>
    </row>
    <row r="183" spans="1:7" s="66" customFormat="1" ht="44.25" customHeight="1">
      <c r="A183" s="89" t="s">
        <v>121</v>
      </c>
      <c r="B183" s="77" t="s">
        <v>74</v>
      </c>
      <c r="C183" s="77" t="s">
        <v>30</v>
      </c>
      <c r="D183" s="77" t="s">
        <v>57</v>
      </c>
      <c r="E183" s="77"/>
      <c r="F183" s="70">
        <f>F184</f>
        <v>895</v>
      </c>
      <c r="G183" s="86"/>
    </row>
    <row r="184" spans="1:7" ht="66.75" customHeight="1">
      <c r="A184" s="68" t="s">
        <v>43</v>
      </c>
      <c r="B184" s="77" t="s">
        <v>74</v>
      </c>
      <c r="C184" s="77" t="s">
        <v>30</v>
      </c>
      <c r="D184" s="77" t="s">
        <v>57</v>
      </c>
      <c r="E184" s="77" t="s">
        <v>44</v>
      </c>
      <c r="F184" s="70">
        <f>884+11</f>
        <v>895</v>
      </c>
      <c r="G184" s="86"/>
    </row>
    <row r="185" spans="1:7" ht="44.25" customHeight="1">
      <c r="A185" s="72" t="s">
        <v>120</v>
      </c>
      <c r="B185" s="64" t="s">
        <v>74</v>
      </c>
      <c r="C185" s="80" t="s">
        <v>49</v>
      </c>
      <c r="D185" s="80"/>
      <c r="E185" s="80"/>
      <c r="F185" s="73">
        <f>F186</f>
        <v>80</v>
      </c>
      <c r="G185" s="94"/>
    </row>
    <row r="186" spans="1:9" s="66" customFormat="1" ht="44.25" customHeight="1">
      <c r="A186" s="89" t="s">
        <v>121</v>
      </c>
      <c r="B186" s="77" t="s">
        <v>74</v>
      </c>
      <c r="C186" s="77" t="s">
        <v>49</v>
      </c>
      <c r="D186" s="77" t="s">
        <v>57</v>
      </c>
      <c r="E186" s="77"/>
      <c r="F186" s="70">
        <f>F187</f>
        <v>80</v>
      </c>
      <c r="G186" s="86"/>
      <c r="I186" s="74"/>
    </row>
    <row r="187" spans="1:7" ht="70.5" customHeight="1">
      <c r="A187" s="68" t="s">
        <v>43</v>
      </c>
      <c r="B187" s="77" t="s">
        <v>74</v>
      </c>
      <c r="C187" s="77" t="s">
        <v>49</v>
      </c>
      <c r="D187" s="77" t="s">
        <v>57</v>
      </c>
      <c r="E187" s="77" t="s">
        <v>44</v>
      </c>
      <c r="F187" s="70">
        <v>80</v>
      </c>
      <c r="G187" s="86"/>
    </row>
    <row r="188" spans="1:7" ht="44.25" customHeight="1">
      <c r="A188" s="96" t="s">
        <v>96</v>
      </c>
      <c r="B188" s="64" t="s">
        <v>178</v>
      </c>
      <c r="C188" s="64" t="s">
        <v>178</v>
      </c>
      <c r="D188" s="64" t="s">
        <v>97</v>
      </c>
      <c r="E188" s="64" t="s">
        <v>27</v>
      </c>
      <c r="F188" s="496">
        <f>F12+F92+F99+F114+F141+F164+F168+F172+F177+F181</f>
        <v>68289.04600999999</v>
      </c>
      <c r="G188" s="74"/>
    </row>
    <row r="189" spans="2:7" ht="15.75">
      <c r="B189" s="97"/>
      <c r="D189" s="98"/>
      <c r="G189" s="97"/>
    </row>
    <row r="190" spans="2:7" ht="15.75">
      <c r="B190" s="97"/>
      <c r="D190" s="98"/>
      <c r="G190" s="97"/>
    </row>
    <row r="191" spans="2:7" ht="15.75">
      <c r="B191" s="97"/>
      <c r="D191" s="98"/>
      <c r="G191" s="76"/>
    </row>
    <row r="192" spans="1:7" ht="15.75">
      <c r="A192" s="99"/>
      <c r="B192" s="100"/>
      <c r="C192" s="99"/>
      <c r="D192" s="99"/>
      <c r="E192" s="99"/>
      <c r="F192" s="108"/>
      <c r="G192" s="100"/>
    </row>
    <row r="195" spans="1:7" s="99" customFormat="1" ht="15.75">
      <c r="A195" s="57"/>
      <c r="B195" s="57"/>
      <c r="C195" s="57"/>
      <c r="D195" s="57"/>
      <c r="E195" s="57"/>
      <c r="F195" s="76"/>
      <c r="G195" s="57"/>
    </row>
  </sheetData>
  <sheetProtection/>
  <autoFilter ref="A10:F188"/>
  <mergeCells count="9">
    <mergeCell ref="A6:G6"/>
    <mergeCell ref="A9:F9"/>
    <mergeCell ref="G13:G18"/>
    <mergeCell ref="H71:J71"/>
    <mergeCell ref="B1:G1"/>
    <mergeCell ref="A2:G2"/>
    <mergeCell ref="A4:G4"/>
    <mergeCell ref="A5:F5"/>
    <mergeCell ref="A3:F3"/>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212"/>
  <sheetViews>
    <sheetView view="pageBreakPreview" zoomScale="85" zoomScaleNormal="75" zoomScaleSheetLayoutView="85" zoomScalePageLayoutView="0" workbookViewId="0" topLeftCell="A1">
      <selection activeCell="A7" sqref="A7"/>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9.28125" style="57" customWidth="1"/>
    <col min="10" max="10" width="14.421875" style="57" bestFit="1" customWidth="1"/>
    <col min="11" max="11" width="9.8515625" style="57" bestFit="1" customWidth="1"/>
    <col min="12" max="16384" width="9.140625" style="57" customWidth="1"/>
  </cols>
  <sheetData>
    <row r="1" spans="3:8" ht="15.75">
      <c r="C1" s="543" t="s">
        <v>508</v>
      </c>
      <c r="D1" s="543"/>
      <c r="E1" s="543"/>
      <c r="F1" s="543"/>
      <c r="G1" s="543"/>
      <c r="H1" s="101"/>
    </row>
    <row r="2" spans="1:8" ht="15.75">
      <c r="A2" s="544" t="s">
        <v>151</v>
      </c>
      <c r="B2" s="545"/>
      <c r="C2" s="545"/>
      <c r="D2" s="545"/>
      <c r="E2" s="545"/>
      <c r="F2" s="545"/>
      <c r="G2" s="545"/>
      <c r="H2" s="102"/>
    </row>
    <row r="3" spans="1:8" ht="15.75">
      <c r="A3" s="544" t="s">
        <v>809</v>
      </c>
      <c r="B3" s="544"/>
      <c r="C3" s="544"/>
      <c r="D3" s="544"/>
      <c r="E3" s="544"/>
      <c r="F3" s="544"/>
      <c r="G3" s="544"/>
      <c r="H3" s="102"/>
    </row>
    <row r="4" spans="1:7" ht="15.75">
      <c r="A4" s="544" t="s">
        <v>666</v>
      </c>
      <c r="B4" s="545"/>
      <c r="C4" s="545"/>
      <c r="D4" s="545"/>
      <c r="E4" s="545"/>
      <c r="F4" s="545"/>
      <c r="G4" s="545"/>
    </row>
    <row r="5" spans="1:7" ht="15.75">
      <c r="A5" s="544" t="s">
        <v>708</v>
      </c>
      <c r="B5" s="545"/>
      <c r="C5" s="545"/>
      <c r="D5" s="545"/>
      <c r="E5" s="545"/>
      <c r="F5" s="545"/>
      <c r="G5" s="545"/>
    </row>
    <row r="6" spans="1:7" ht="15.75">
      <c r="A6" s="544" t="s">
        <v>922</v>
      </c>
      <c r="B6" s="545"/>
      <c r="C6" s="545"/>
      <c r="D6" s="545"/>
      <c r="E6" s="545"/>
      <c r="F6" s="545"/>
      <c r="G6" s="545"/>
    </row>
    <row r="7" spans="1:7" ht="15.75">
      <c r="A7" s="58"/>
      <c r="B7" s="59"/>
      <c r="C7" s="59"/>
      <c r="D7" s="59"/>
      <c r="E7" s="59"/>
      <c r="F7" s="59"/>
      <c r="G7" s="214"/>
    </row>
    <row r="8" spans="1:7" ht="15.75" hidden="1">
      <c r="A8" s="58"/>
      <c r="B8" s="59"/>
      <c r="C8" s="59"/>
      <c r="D8" s="59"/>
      <c r="E8" s="59"/>
      <c r="F8" s="59"/>
      <c r="G8" s="214"/>
    </row>
    <row r="9" spans="1:7" ht="15.75" hidden="1">
      <c r="A9" s="58"/>
      <c r="B9" s="59"/>
      <c r="C9" s="59"/>
      <c r="D9" s="59"/>
      <c r="E9" s="59"/>
      <c r="F9" s="59"/>
      <c r="G9" s="214"/>
    </row>
    <row r="10" spans="3:8" ht="15.75" hidden="1">
      <c r="C10" s="58"/>
      <c r="D10" s="58"/>
      <c r="E10" s="58"/>
      <c r="F10" s="58"/>
      <c r="G10" s="218"/>
      <c r="H10" s="58"/>
    </row>
    <row r="11" spans="1:7" ht="20.25" customHeight="1">
      <c r="A11" s="538" t="s">
        <v>694</v>
      </c>
      <c r="B11" s="539"/>
      <c r="C11" s="539"/>
      <c r="D11" s="539"/>
      <c r="E11" s="539"/>
      <c r="F11" s="539"/>
      <c r="G11" s="539"/>
    </row>
    <row r="12" spans="6:7" ht="28.5" customHeight="1">
      <c r="F12" s="60"/>
      <c r="G12" s="215" t="s">
        <v>24</v>
      </c>
    </row>
    <row r="13" spans="1:8" ht="110.25" customHeight="1">
      <c r="A13" s="61" t="s">
        <v>179</v>
      </c>
      <c r="B13" s="103" t="s">
        <v>98</v>
      </c>
      <c r="C13" s="61" t="s">
        <v>32</v>
      </c>
      <c r="D13" s="61" t="s">
        <v>33</v>
      </c>
      <c r="E13" s="61" t="s">
        <v>34</v>
      </c>
      <c r="F13" s="61" t="s">
        <v>35</v>
      </c>
      <c r="G13" s="216" t="s">
        <v>36</v>
      </c>
      <c r="H13" s="62" t="s">
        <v>37</v>
      </c>
    </row>
    <row r="14" spans="1:7" s="66" customFormat="1" ht="54" customHeight="1">
      <c r="A14" s="63" t="s">
        <v>157</v>
      </c>
      <c r="B14" s="64" t="s">
        <v>156</v>
      </c>
      <c r="C14" s="61"/>
      <c r="D14" s="61"/>
      <c r="E14" s="61"/>
      <c r="F14" s="61"/>
      <c r="G14" s="211">
        <f>G15+G80+G95+G111+G133+G73</f>
        <v>47731.22016</v>
      </c>
    </row>
    <row r="15" spans="1:9" s="66" customFormat="1" ht="15.75" customHeight="1">
      <c r="A15" s="63" t="s">
        <v>38</v>
      </c>
      <c r="B15" s="64" t="s">
        <v>156</v>
      </c>
      <c r="C15" s="64" t="s">
        <v>25</v>
      </c>
      <c r="D15" s="64"/>
      <c r="E15" s="64"/>
      <c r="F15" s="64"/>
      <c r="G15" s="65">
        <f>G16+G26+G42+G47</f>
        <v>18701.91751</v>
      </c>
      <c r="I15" s="74">
        <f>G15+G139+G163</f>
        <v>33472.74336</v>
      </c>
    </row>
    <row r="16" spans="1:9" s="66" customFormat="1" ht="65.25" customHeight="1" hidden="1">
      <c r="A16" s="63" t="s">
        <v>39</v>
      </c>
      <c r="B16" s="64" t="s">
        <v>156</v>
      </c>
      <c r="C16" s="64" t="s">
        <v>25</v>
      </c>
      <c r="D16" s="64" t="s">
        <v>30</v>
      </c>
      <c r="E16" s="64"/>
      <c r="F16" s="64"/>
      <c r="G16" s="217">
        <f>G17</f>
        <v>0</v>
      </c>
      <c r="H16" s="540" t="s">
        <v>40</v>
      </c>
      <c r="I16" s="74">
        <f>G16+G26+G134+G138</f>
        <v>12880.407159999999</v>
      </c>
    </row>
    <row r="17" spans="1:8" ht="41.25" customHeight="1" hidden="1">
      <c r="A17" s="68" t="s">
        <v>104</v>
      </c>
      <c r="B17" s="69" t="s">
        <v>156</v>
      </c>
      <c r="C17" s="69" t="s">
        <v>25</v>
      </c>
      <c r="D17" s="69" t="s">
        <v>30</v>
      </c>
      <c r="E17" s="69" t="s">
        <v>105</v>
      </c>
      <c r="F17" s="69"/>
      <c r="G17" s="70">
        <f>G18</f>
        <v>0</v>
      </c>
      <c r="H17" s="541"/>
    </row>
    <row r="18" spans="1:8" ht="55.5" customHeight="1" hidden="1">
      <c r="A18" s="68" t="s">
        <v>487</v>
      </c>
      <c r="B18" s="69" t="s">
        <v>156</v>
      </c>
      <c r="C18" s="69" t="s">
        <v>25</v>
      </c>
      <c r="D18" s="69" t="s">
        <v>30</v>
      </c>
      <c r="E18" s="69" t="s">
        <v>485</v>
      </c>
      <c r="F18" s="69"/>
      <c r="G18" s="70">
        <f>G19+G24+G22</f>
        <v>0</v>
      </c>
      <c r="H18" s="541"/>
    </row>
    <row r="19" spans="1:8" ht="40.5" customHeight="1" hidden="1">
      <c r="A19" s="68" t="s">
        <v>109</v>
      </c>
      <c r="B19" s="69" t="s">
        <v>156</v>
      </c>
      <c r="C19" s="69" t="s">
        <v>25</v>
      </c>
      <c r="D19" s="69" t="s">
        <v>30</v>
      </c>
      <c r="E19" s="69" t="s">
        <v>486</v>
      </c>
      <c r="F19" s="69"/>
      <c r="G19" s="70">
        <f>G20</f>
        <v>0</v>
      </c>
      <c r="H19" s="541"/>
    </row>
    <row r="20" spans="1:8" ht="40.5" customHeight="1" hidden="1">
      <c r="A20" s="68" t="s">
        <v>489</v>
      </c>
      <c r="B20" s="69" t="s">
        <v>156</v>
      </c>
      <c r="C20" s="69" t="s">
        <v>25</v>
      </c>
      <c r="D20" s="69" t="s">
        <v>30</v>
      </c>
      <c r="E20" s="69" t="s">
        <v>488</v>
      </c>
      <c r="F20" s="69"/>
      <c r="G20" s="70">
        <f>G21</f>
        <v>0</v>
      </c>
      <c r="H20" s="541"/>
    </row>
    <row r="21" spans="1:8" ht="80.25" customHeight="1" hidden="1">
      <c r="A21" s="68" t="s">
        <v>491</v>
      </c>
      <c r="B21" s="69" t="s">
        <v>156</v>
      </c>
      <c r="C21" s="69" t="s">
        <v>25</v>
      </c>
      <c r="D21" s="69" t="s">
        <v>30</v>
      </c>
      <c r="E21" s="69" t="s">
        <v>488</v>
      </c>
      <c r="F21" s="69" t="s">
        <v>42</v>
      </c>
      <c r="G21" s="70">
        <v>0</v>
      </c>
      <c r="H21" s="541"/>
    </row>
    <row r="22" spans="1:8" ht="80.25" customHeight="1" hidden="1">
      <c r="A22" s="68" t="s">
        <v>665</v>
      </c>
      <c r="B22" s="69" t="s">
        <v>156</v>
      </c>
      <c r="C22" s="69" t="s">
        <v>25</v>
      </c>
      <c r="D22" s="69" t="s">
        <v>30</v>
      </c>
      <c r="E22" s="69" t="s">
        <v>512</v>
      </c>
      <c r="F22" s="69"/>
      <c r="G22" s="70">
        <f>G23</f>
        <v>0</v>
      </c>
      <c r="H22" s="541"/>
    </row>
    <row r="23" spans="1:8" ht="80.25" customHeight="1" hidden="1">
      <c r="A23" s="68" t="s">
        <v>664</v>
      </c>
      <c r="B23" s="69" t="s">
        <v>156</v>
      </c>
      <c r="C23" s="69" t="s">
        <v>25</v>
      </c>
      <c r="D23" s="69" t="s">
        <v>30</v>
      </c>
      <c r="E23" s="69" t="s">
        <v>512</v>
      </c>
      <c r="F23" s="69" t="s">
        <v>42</v>
      </c>
      <c r="G23" s="70">
        <v>0</v>
      </c>
      <c r="H23" s="541"/>
    </row>
    <row r="24" spans="1:8" ht="83.25" customHeight="1" hidden="1">
      <c r="A24" s="68" t="s">
        <v>111</v>
      </c>
      <c r="B24" s="69" t="s">
        <v>156</v>
      </c>
      <c r="C24" s="69" t="s">
        <v>25</v>
      </c>
      <c r="D24" s="69" t="s">
        <v>30</v>
      </c>
      <c r="E24" s="69" t="s">
        <v>490</v>
      </c>
      <c r="F24" s="69"/>
      <c r="G24" s="70">
        <f>G25</f>
        <v>0</v>
      </c>
      <c r="H24" s="541"/>
    </row>
    <row r="25" spans="1:8" ht="90" customHeight="1" hidden="1">
      <c r="A25" s="68" t="s">
        <v>41</v>
      </c>
      <c r="B25" s="69" t="s">
        <v>156</v>
      </c>
      <c r="C25" s="69" t="s">
        <v>25</v>
      </c>
      <c r="D25" s="69" t="s">
        <v>30</v>
      </c>
      <c r="E25" s="69" t="s">
        <v>490</v>
      </c>
      <c r="F25" s="69" t="s">
        <v>42</v>
      </c>
      <c r="G25" s="70">
        <v>0</v>
      </c>
      <c r="H25" s="541"/>
    </row>
    <row r="26" spans="1:8" s="82" customFormat="1" ht="72.75" customHeight="1">
      <c r="A26" s="79" t="s">
        <v>48</v>
      </c>
      <c r="B26" s="80" t="s">
        <v>156</v>
      </c>
      <c r="C26" s="80" t="s">
        <v>25</v>
      </c>
      <c r="D26" s="80" t="s">
        <v>49</v>
      </c>
      <c r="E26" s="64"/>
      <c r="F26" s="80"/>
      <c r="G26" s="217">
        <f>G27</f>
        <v>10243.555509999998</v>
      </c>
      <c r="H26" s="81"/>
    </row>
    <row r="27" spans="1:8" s="82" customFormat="1" ht="42" customHeight="1">
      <c r="A27" s="68" t="s">
        <v>104</v>
      </c>
      <c r="B27" s="69" t="s">
        <v>156</v>
      </c>
      <c r="C27" s="69" t="s">
        <v>25</v>
      </c>
      <c r="D27" s="69" t="s">
        <v>49</v>
      </c>
      <c r="E27" s="69" t="s">
        <v>105</v>
      </c>
      <c r="F27" s="69"/>
      <c r="G27" s="83">
        <f>G28</f>
        <v>10243.555509999998</v>
      </c>
      <c r="H27" s="81"/>
    </row>
    <row r="28" spans="1:8" s="82" customFormat="1" ht="45.75" customHeight="1">
      <c r="A28" s="68" t="s">
        <v>487</v>
      </c>
      <c r="B28" s="69" t="s">
        <v>156</v>
      </c>
      <c r="C28" s="69" t="s">
        <v>25</v>
      </c>
      <c r="D28" s="69" t="s">
        <v>49</v>
      </c>
      <c r="E28" s="69" t="s">
        <v>485</v>
      </c>
      <c r="F28" s="69"/>
      <c r="G28" s="83">
        <f>G32+G40+G37+G29</f>
        <v>10243.555509999998</v>
      </c>
      <c r="H28" s="81"/>
    </row>
    <row r="29" spans="1:8" s="82" customFormat="1" ht="45.75" customHeight="1">
      <c r="A29" s="68" t="s">
        <v>815</v>
      </c>
      <c r="B29" s="69" t="s">
        <v>156</v>
      </c>
      <c r="C29" s="69" t="s">
        <v>25</v>
      </c>
      <c r="D29" s="69" t="s">
        <v>49</v>
      </c>
      <c r="E29" s="69" t="s">
        <v>814</v>
      </c>
      <c r="F29" s="69"/>
      <c r="G29" s="83">
        <f>G30</f>
        <v>1362</v>
      </c>
      <c r="H29" s="81"/>
    </row>
    <row r="30" spans="1:8" s="82" customFormat="1" ht="45.75" customHeight="1">
      <c r="A30" s="68" t="s">
        <v>817</v>
      </c>
      <c r="B30" s="69" t="s">
        <v>156</v>
      </c>
      <c r="C30" s="69" t="s">
        <v>25</v>
      </c>
      <c r="D30" s="69" t="s">
        <v>49</v>
      </c>
      <c r="E30" s="69" t="s">
        <v>816</v>
      </c>
      <c r="F30" s="69"/>
      <c r="G30" s="83">
        <f>G31</f>
        <v>1362</v>
      </c>
      <c r="H30" s="81"/>
    </row>
    <row r="31" spans="1:8" s="82" customFormat="1" ht="75" customHeight="1">
      <c r="A31" s="68" t="s">
        <v>664</v>
      </c>
      <c r="B31" s="69" t="s">
        <v>156</v>
      </c>
      <c r="C31" s="69" t="s">
        <v>25</v>
      </c>
      <c r="D31" s="69" t="s">
        <v>49</v>
      </c>
      <c r="E31" s="69" t="s">
        <v>816</v>
      </c>
      <c r="F31" s="69" t="s">
        <v>42</v>
      </c>
      <c r="G31" s="83">
        <f>'приложение 6'!F37</f>
        <v>1362</v>
      </c>
      <c r="H31" s="81"/>
    </row>
    <row r="32" spans="1:8" s="82" customFormat="1" ht="42.75" customHeight="1">
      <c r="A32" s="68" t="s">
        <v>498</v>
      </c>
      <c r="B32" s="69" t="s">
        <v>156</v>
      </c>
      <c r="C32" s="69" t="s">
        <v>25</v>
      </c>
      <c r="D32" s="69" t="s">
        <v>49</v>
      </c>
      <c r="E32" s="69" t="s">
        <v>502</v>
      </c>
      <c r="F32" s="69"/>
      <c r="G32" s="83">
        <f>G33+G35</f>
        <v>8298.555509999998</v>
      </c>
      <c r="H32" s="81"/>
    </row>
    <row r="33" spans="1:8" s="82" customFormat="1" ht="45.75" customHeight="1">
      <c r="A33" s="68" t="s">
        <v>497</v>
      </c>
      <c r="B33" s="69" t="s">
        <v>156</v>
      </c>
      <c r="C33" s="69" t="s">
        <v>25</v>
      </c>
      <c r="D33" s="69" t="s">
        <v>49</v>
      </c>
      <c r="E33" s="69" t="s">
        <v>503</v>
      </c>
      <c r="F33" s="69"/>
      <c r="G33" s="83">
        <f>G34</f>
        <v>8278.555509999998</v>
      </c>
      <c r="H33" s="81"/>
    </row>
    <row r="34" spans="1:8" s="82" customFormat="1" ht="87.75" customHeight="1">
      <c r="A34" s="68" t="s">
        <v>491</v>
      </c>
      <c r="B34" s="69" t="s">
        <v>156</v>
      </c>
      <c r="C34" s="69" t="s">
        <v>25</v>
      </c>
      <c r="D34" s="69" t="s">
        <v>49</v>
      </c>
      <c r="E34" s="69" t="s">
        <v>503</v>
      </c>
      <c r="F34" s="69" t="s">
        <v>42</v>
      </c>
      <c r="G34" s="83">
        <f>'приложение 6'!F42</f>
        <v>8278.555509999998</v>
      </c>
      <c r="H34" s="81"/>
    </row>
    <row r="35" spans="1:8" s="82" customFormat="1" ht="89.25" customHeight="1">
      <c r="A35" s="68" t="s">
        <v>505</v>
      </c>
      <c r="B35" s="69" t="s">
        <v>156</v>
      </c>
      <c r="C35" s="69" t="s">
        <v>25</v>
      </c>
      <c r="D35" s="69" t="s">
        <v>49</v>
      </c>
      <c r="E35" s="69" t="s">
        <v>504</v>
      </c>
      <c r="F35" s="69"/>
      <c r="G35" s="83">
        <f>G36</f>
        <v>20</v>
      </c>
      <c r="H35" s="81"/>
    </row>
    <row r="36" spans="1:8" s="82" customFormat="1" ht="89.25" customHeight="1">
      <c r="A36" s="68" t="s">
        <v>500</v>
      </c>
      <c r="B36" s="69" t="s">
        <v>156</v>
      </c>
      <c r="C36" s="69" t="s">
        <v>25</v>
      </c>
      <c r="D36" s="69" t="s">
        <v>49</v>
      </c>
      <c r="E36" s="69" t="s">
        <v>504</v>
      </c>
      <c r="F36" s="69" t="s">
        <v>44</v>
      </c>
      <c r="G36" s="83">
        <f>'приложение 6'!F44</f>
        <v>20</v>
      </c>
      <c r="H36" s="81"/>
    </row>
    <row r="37" spans="1:8" s="82" customFormat="1" ht="51.75" customHeight="1">
      <c r="A37" s="68" t="s">
        <v>515</v>
      </c>
      <c r="B37" s="69" t="s">
        <v>156</v>
      </c>
      <c r="C37" s="69" t="s">
        <v>25</v>
      </c>
      <c r="D37" s="69" t="s">
        <v>49</v>
      </c>
      <c r="E37" s="69" t="s">
        <v>513</v>
      </c>
      <c r="F37" s="69"/>
      <c r="G37" s="83">
        <f>G38</f>
        <v>276</v>
      </c>
      <c r="H37" s="81"/>
    </row>
    <row r="38" spans="1:8" s="82" customFormat="1" ht="117.75" customHeight="1">
      <c r="A38" s="68" t="s">
        <v>514</v>
      </c>
      <c r="B38" s="69" t="s">
        <v>156</v>
      </c>
      <c r="C38" s="69" t="s">
        <v>25</v>
      </c>
      <c r="D38" s="69" t="s">
        <v>49</v>
      </c>
      <c r="E38" s="69" t="s">
        <v>512</v>
      </c>
      <c r="F38" s="69"/>
      <c r="G38" s="83">
        <f>G39</f>
        <v>276</v>
      </c>
      <c r="H38" s="81"/>
    </row>
    <row r="39" spans="1:8" s="82" customFormat="1" ht="89.25" customHeight="1">
      <c r="A39" s="68" t="s">
        <v>491</v>
      </c>
      <c r="B39" s="69" t="s">
        <v>156</v>
      </c>
      <c r="C39" s="69" t="s">
        <v>25</v>
      </c>
      <c r="D39" s="69" t="s">
        <v>49</v>
      </c>
      <c r="E39" s="69" t="s">
        <v>512</v>
      </c>
      <c r="F39" s="69" t="s">
        <v>42</v>
      </c>
      <c r="G39" s="83">
        <f>260+16</f>
        <v>276</v>
      </c>
      <c r="H39" s="81"/>
    </row>
    <row r="40" spans="1:8" s="82" customFormat="1" ht="89.25" customHeight="1">
      <c r="A40" s="68" t="s">
        <v>111</v>
      </c>
      <c r="B40" s="69" t="s">
        <v>156</v>
      </c>
      <c r="C40" s="69" t="s">
        <v>25</v>
      </c>
      <c r="D40" s="69" t="s">
        <v>49</v>
      </c>
      <c r="E40" s="69" t="s">
        <v>490</v>
      </c>
      <c r="F40" s="69"/>
      <c r="G40" s="83">
        <f>G41</f>
        <v>307</v>
      </c>
      <c r="H40" s="81"/>
    </row>
    <row r="41" spans="1:8" s="82" customFormat="1" ht="89.25" customHeight="1">
      <c r="A41" s="68" t="s">
        <v>491</v>
      </c>
      <c r="B41" s="69" t="s">
        <v>156</v>
      </c>
      <c r="C41" s="69" t="s">
        <v>25</v>
      </c>
      <c r="D41" s="69" t="s">
        <v>49</v>
      </c>
      <c r="E41" s="69" t="s">
        <v>490</v>
      </c>
      <c r="F41" s="69" t="s">
        <v>42</v>
      </c>
      <c r="G41" s="83">
        <v>307</v>
      </c>
      <c r="H41" s="81"/>
    </row>
    <row r="42" spans="1:8" s="82" customFormat="1" ht="20.25" customHeight="1">
      <c r="A42" s="84" t="s">
        <v>50</v>
      </c>
      <c r="B42" s="64" t="s">
        <v>156</v>
      </c>
      <c r="C42" s="64" t="s">
        <v>25</v>
      </c>
      <c r="D42" s="64" t="s">
        <v>51</v>
      </c>
      <c r="E42" s="64"/>
      <c r="F42" s="64"/>
      <c r="G42" s="73">
        <f>G44</f>
        <v>10</v>
      </c>
      <c r="H42" s="81"/>
    </row>
    <row r="43" spans="1:8" s="67" customFormat="1" ht="20.25" customHeight="1">
      <c r="A43" s="68" t="s">
        <v>104</v>
      </c>
      <c r="B43" s="69" t="s">
        <v>156</v>
      </c>
      <c r="C43" s="69" t="s">
        <v>25</v>
      </c>
      <c r="D43" s="69" t="s">
        <v>51</v>
      </c>
      <c r="E43" s="69" t="s">
        <v>105</v>
      </c>
      <c r="F43" s="69"/>
      <c r="G43" s="83">
        <v>0</v>
      </c>
      <c r="H43" s="71"/>
    </row>
    <row r="44" spans="1:8" s="67" customFormat="1" ht="76.5" customHeight="1">
      <c r="A44" s="75" t="s">
        <v>126</v>
      </c>
      <c r="B44" s="69" t="s">
        <v>156</v>
      </c>
      <c r="C44" s="69" t="s">
        <v>25</v>
      </c>
      <c r="D44" s="69" t="s">
        <v>51</v>
      </c>
      <c r="E44" s="69" t="s">
        <v>61</v>
      </c>
      <c r="F44" s="69"/>
      <c r="G44" s="83">
        <f>G45</f>
        <v>10</v>
      </c>
      <c r="H44" s="71"/>
    </row>
    <row r="45" spans="1:8" s="67" customFormat="1" ht="65.25" customHeight="1">
      <c r="A45" s="68" t="s">
        <v>693</v>
      </c>
      <c r="B45" s="69" t="s">
        <v>156</v>
      </c>
      <c r="C45" s="69" t="s">
        <v>25</v>
      </c>
      <c r="D45" s="69" t="s">
        <v>51</v>
      </c>
      <c r="E45" s="69" t="s">
        <v>675</v>
      </c>
      <c r="F45" s="69"/>
      <c r="G45" s="83">
        <f>G46</f>
        <v>10</v>
      </c>
      <c r="H45" s="71"/>
    </row>
    <row r="46" spans="1:8" ht="15.75">
      <c r="A46" s="85" t="s">
        <v>46</v>
      </c>
      <c r="B46" s="69" t="s">
        <v>156</v>
      </c>
      <c r="C46" s="69" t="s">
        <v>25</v>
      </c>
      <c r="D46" s="69" t="s">
        <v>51</v>
      </c>
      <c r="E46" s="69" t="s">
        <v>675</v>
      </c>
      <c r="F46" s="69" t="s">
        <v>47</v>
      </c>
      <c r="G46" s="70">
        <v>10</v>
      </c>
      <c r="H46" s="86"/>
    </row>
    <row r="47" spans="1:9" ht="15.75">
      <c r="A47" s="72" t="s">
        <v>53</v>
      </c>
      <c r="B47" s="64" t="s">
        <v>156</v>
      </c>
      <c r="C47" s="64" t="s">
        <v>25</v>
      </c>
      <c r="D47" s="64" t="s">
        <v>54</v>
      </c>
      <c r="E47" s="77"/>
      <c r="F47" s="69"/>
      <c r="G47" s="73">
        <f>G51+G54+G56+G57+G60+G63+G68+G70+G71+G72+G59+G62+G65</f>
        <v>8448.362000000001</v>
      </c>
      <c r="H47" s="86"/>
      <c r="I47" s="104">
        <f>G47+G164+G158</f>
        <v>20756.736200000003</v>
      </c>
    </row>
    <row r="48" spans="1:8" ht="31.5">
      <c r="A48" s="85" t="s">
        <v>138</v>
      </c>
      <c r="B48" s="69" t="s">
        <v>156</v>
      </c>
      <c r="C48" s="69" t="s">
        <v>25</v>
      </c>
      <c r="D48" s="69" t="s">
        <v>54</v>
      </c>
      <c r="E48" s="77" t="s">
        <v>140</v>
      </c>
      <c r="F48" s="69"/>
      <c r="G48" s="70">
        <f>G49</f>
        <v>4</v>
      </c>
      <c r="H48" s="86"/>
    </row>
    <row r="49" spans="1:8" ht="44.25" customHeight="1">
      <c r="A49" s="85" t="s">
        <v>139</v>
      </c>
      <c r="B49" s="69" t="s">
        <v>156</v>
      </c>
      <c r="C49" s="69" t="s">
        <v>25</v>
      </c>
      <c r="D49" s="69" t="s">
        <v>54</v>
      </c>
      <c r="E49" s="77" t="s">
        <v>141</v>
      </c>
      <c r="F49" s="69"/>
      <c r="G49" s="70">
        <f>G50</f>
        <v>4</v>
      </c>
      <c r="H49" s="86"/>
    </row>
    <row r="50" spans="1:8" ht="118.5" customHeight="1">
      <c r="A50" s="75" t="s">
        <v>56</v>
      </c>
      <c r="B50" s="69" t="s">
        <v>156</v>
      </c>
      <c r="C50" s="69" t="s">
        <v>25</v>
      </c>
      <c r="D50" s="69" t="s">
        <v>54</v>
      </c>
      <c r="E50" s="77" t="s">
        <v>142</v>
      </c>
      <c r="F50" s="69"/>
      <c r="G50" s="70">
        <f>G51</f>
        <v>4</v>
      </c>
      <c r="H50" s="86"/>
    </row>
    <row r="51" spans="1:8" ht="34.5" customHeight="1">
      <c r="A51" s="68" t="s">
        <v>43</v>
      </c>
      <c r="B51" s="69" t="s">
        <v>156</v>
      </c>
      <c r="C51" s="69" t="s">
        <v>25</v>
      </c>
      <c r="D51" s="69" t="s">
        <v>54</v>
      </c>
      <c r="E51" s="77" t="s">
        <v>142</v>
      </c>
      <c r="F51" s="69" t="s">
        <v>44</v>
      </c>
      <c r="G51" s="70">
        <f>'[2]приложение 6'!F68</f>
        <v>4</v>
      </c>
      <c r="H51" s="86"/>
    </row>
    <row r="52" spans="1:8" ht="75.75" customHeight="1">
      <c r="A52" s="85" t="s">
        <v>124</v>
      </c>
      <c r="B52" s="69" t="s">
        <v>156</v>
      </c>
      <c r="C52" s="69" t="s">
        <v>25</v>
      </c>
      <c r="D52" s="69" t="s">
        <v>54</v>
      </c>
      <c r="E52" s="77" t="s">
        <v>60</v>
      </c>
      <c r="F52" s="69"/>
      <c r="G52" s="83">
        <f>G54</f>
        <v>0</v>
      </c>
      <c r="H52" s="86"/>
    </row>
    <row r="53" spans="1:8" ht="75.75" customHeight="1">
      <c r="A53" s="85" t="s">
        <v>518</v>
      </c>
      <c r="B53" s="69" t="s">
        <v>156</v>
      </c>
      <c r="C53" s="69" t="s">
        <v>25</v>
      </c>
      <c r="D53" s="69" t="s">
        <v>54</v>
      </c>
      <c r="E53" s="77" t="s">
        <v>519</v>
      </c>
      <c r="F53" s="69"/>
      <c r="G53" s="70">
        <v>0</v>
      </c>
      <c r="H53" s="86"/>
    </row>
    <row r="54" spans="1:8" ht="91.5" customHeight="1">
      <c r="A54" s="85" t="s">
        <v>41</v>
      </c>
      <c r="B54" s="69" t="s">
        <v>156</v>
      </c>
      <c r="C54" s="69" t="s">
        <v>25</v>
      </c>
      <c r="D54" s="69" t="s">
        <v>54</v>
      </c>
      <c r="E54" s="77" t="s">
        <v>519</v>
      </c>
      <c r="F54" s="69" t="s">
        <v>42</v>
      </c>
      <c r="G54" s="70">
        <v>0</v>
      </c>
      <c r="H54" s="86"/>
    </row>
    <row r="55" spans="1:8" ht="68.25" customHeight="1">
      <c r="A55" s="85" t="s">
        <v>672</v>
      </c>
      <c r="B55" s="69" t="s">
        <v>156</v>
      </c>
      <c r="C55" s="69" t="s">
        <v>25</v>
      </c>
      <c r="D55" s="69" t="s">
        <v>54</v>
      </c>
      <c r="E55" s="77" t="s">
        <v>820</v>
      </c>
      <c r="F55" s="69"/>
      <c r="G55" s="83">
        <f>G56+G57</f>
        <v>608</v>
      </c>
      <c r="H55" s="86"/>
    </row>
    <row r="56" spans="1:8" ht="102.75" customHeight="1">
      <c r="A56" s="85" t="s">
        <v>41</v>
      </c>
      <c r="B56" s="69" t="s">
        <v>156</v>
      </c>
      <c r="C56" s="69" t="s">
        <v>25</v>
      </c>
      <c r="D56" s="69" t="s">
        <v>54</v>
      </c>
      <c r="E56" s="77" t="s">
        <v>820</v>
      </c>
      <c r="F56" s="69" t="s">
        <v>42</v>
      </c>
      <c r="G56" s="83">
        <f>'приложение 6'!F67</f>
        <v>318</v>
      </c>
      <c r="H56" s="86"/>
    </row>
    <row r="57" spans="1:8" ht="33" customHeight="1">
      <c r="A57" s="85" t="s">
        <v>43</v>
      </c>
      <c r="B57" s="69" t="s">
        <v>156</v>
      </c>
      <c r="C57" s="69" t="s">
        <v>25</v>
      </c>
      <c r="D57" s="69" t="s">
        <v>54</v>
      </c>
      <c r="E57" s="77" t="s">
        <v>820</v>
      </c>
      <c r="F57" s="69" t="s">
        <v>44</v>
      </c>
      <c r="G57" s="83">
        <f>'приложение 6'!F68</f>
        <v>290</v>
      </c>
      <c r="H57" s="86"/>
    </row>
    <row r="58" spans="1:8" ht="93.75" customHeight="1">
      <c r="A58" s="85" t="s">
        <v>673</v>
      </c>
      <c r="B58" s="69" t="s">
        <v>156</v>
      </c>
      <c r="C58" s="69" t="s">
        <v>25</v>
      </c>
      <c r="D58" s="69" t="s">
        <v>54</v>
      </c>
      <c r="E58" s="77" t="s">
        <v>60</v>
      </c>
      <c r="F58" s="69"/>
      <c r="G58" s="83">
        <f>G59+G60+G61+G64</f>
        <v>7469.44019</v>
      </c>
      <c r="H58" s="86"/>
    </row>
    <row r="59" spans="1:8" ht="77.25" customHeight="1">
      <c r="A59" s="85" t="s">
        <v>41</v>
      </c>
      <c r="B59" s="69" t="s">
        <v>156</v>
      </c>
      <c r="C59" s="69" t="s">
        <v>25</v>
      </c>
      <c r="D59" s="69" t="s">
        <v>54</v>
      </c>
      <c r="E59" s="77" t="s">
        <v>60</v>
      </c>
      <c r="F59" s="69" t="s">
        <v>42</v>
      </c>
      <c r="G59" s="83">
        <v>0</v>
      </c>
      <c r="H59" s="86"/>
    </row>
    <row r="60" spans="1:8" ht="25.5" customHeight="1">
      <c r="A60" s="68" t="s">
        <v>43</v>
      </c>
      <c r="B60" s="69" t="s">
        <v>156</v>
      </c>
      <c r="C60" s="69" t="s">
        <v>25</v>
      </c>
      <c r="D60" s="69" t="s">
        <v>54</v>
      </c>
      <c r="E60" s="77" t="s">
        <v>60</v>
      </c>
      <c r="F60" s="69" t="s">
        <v>44</v>
      </c>
      <c r="G60" s="83">
        <f>'приложение 6'!F71</f>
        <v>0</v>
      </c>
      <c r="H60" s="86"/>
    </row>
    <row r="61" spans="1:8" ht="85.5" customHeight="1">
      <c r="A61" s="85" t="s">
        <v>642</v>
      </c>
      <c r="B61" s="69" t="s">
        <v>156</v>
      </c>
      <c r="C61" s="69" t="s">
        <v>25</v>
      </c>
      <c r="D61" s="69" t="s">
        <v>54</v>
      </c>
      <c r="E61" s="77" t="s">
        <v>519</v>
      </c>
      <c r="F61" s="69"/>
      <c r="G61" s="83">
        <f>G62+G63</f>
        <v>250</v>
      </c>
      <c r="H61" s="86"/>
    </row>
    <row r="62" spans="1:8" ht="85.5" customHeight="1">
      <c r="A62" s="85" t="s">
        <v>41</v>
      </c>
      <c r="B62" s="69" t="s">
        <v>156</v>
      </c>
      <c r="C62" s="69" t="s">
        <v>25</v>
      </c>
      <c r="D62" s="69" t="s">
        <v>54</v>
      </c>
      <c r="E62" s="77" t="s">
        <v>519</v>
      </c>
      <c r="F62" s="69" t="s">
        <v>42</v>
      </c>
      <c r="G62" s="83">
        <v>150</v>
      </c>
      <c r="H62" s="86"/>
    </row>
    <row r="63" spans="1:8" ht="52.5" customHeight="1">
      <c r="A63" s="85" t="s">
        <v>43</v>
      </c>
      <c r="B63" s="77" t="s">
        <v>156</v>
      </c>
      <c r="C63" s="69" t="s">
        <v>25</v>
      </c>
      <c r="D63" s="69" t="s">
        <v>54</v>
      </c>
      <c r="E63" s="77" t="s">
        <v>519</v>
      </c>
      <c r="F63" s="69" t="s">
        <v>44</v>
      </c>
      <c r="G63" s="83">
        <v>100</v>
      </c>
      <c r="H63" s="86"/>
    </row>
    <row r="64" spans="1:8" ht="52.5" customHeight="1">
      <c r="A64" s="85" t="s">
        <v>644</v>
      </c>
      <c r="B64" s="77" t="s">
        <v>156</v>
      </c>
      <c r="C64" s="69" t="s">
        <v>25</v>
      </c>
      <c r="D64" s="69" t="s">
        <v>54</v>
      </c>
      <c r="E64" s="77" t="s">
        <v>674</v>
      </c>
      <c r="F64" s="69"/>
      <c r="G64" s="83">
        <f>G65</f>
        <v>7219.44019</v>
      </c>
      <c r="H64" s="86"/>
    </row>
    <row r="65" spans="1:8" ht="52.5" customHeight="1">
      <c r="A65" s="85" t="s">
        <v>43</v>
      </c>
      <c r="B65" s="77" t="s">
        <v>156</v>
      </c>
      <c r="C65" s="69" t="s">
        <v>25</v>
      </c>
      <c r="D65" s="69" t="s">
        <v>54</v>
      </c>
      <c r="E65" s="77" t="s">
        <v>674</v>
      </c>
      <c r="F65" s="69" t="s">
        <v>44</v>
      </c>
      <c r="G65" s="83">
        <f>'приложение 6'!F76</f>
        <v>7219.44019</v>
      </c>
      <c r="H65" s="86"/>
    </row>
    <row r="66" spans="1:8" ht="91.5" customHeight="1">
      <c r="A66" s="93" t="s">
        <v>126</v>
      </c>
      <c r="B66" s="77" t="s">
        <v>156</v>
      </c>
      <c r="C66" s="69" t="s">
        <v>25</v>
      </c>
      <c r="D66" s="69" t="s">
        <v>54</v>
      </c>
      <c r="E66" s="69" t="s">
        <v>61</v>
      </c>
      <c r="F66" s="69"/>
      <c r="G66" s="83">
        <f>G67</f>
        <v>197.5718099999999</v>
      </c>
      <c r="H66" s="86"/>
    </row>
    <row r="67" spans="1:8" ht="63.75" customHeight="1">
      <c r="A67" s="85" t="s">
        <v>116</v>
      </c>
      <c r="B67" s="77" t="s">
        <v>156</v>
      </c>
      <c r="C67" s="69" t="s">
        <v>25</v>
      </c>
      <c r="D67" s="69" t="s">
        <v>54</v>
      </c>
      <c r="E67" s="69" t="s">
        <v>703</v>
      </c>
      <c r="F67" s="69"/>
      <c r="G67" s="70">
        <f>G68</f>
        <v>197.5718099999999</v>
      </c>
      <c r="H67" s="86"/>
    </row>
    <row r="68" spans="1:8" ht="42.75" customHeight="1">
      <c r="A68" s="85" t="s">
        <v>43</v>
      </c>
      <c r="B68" s="77" t="s">
        <v>156</v>
      </c>
      <c r="C68" s="69" t="s">
        <v>25</v>
      </c>
      <c r="D68" s="69" t="s">
        <v>54</v>
      </c>
      <c r="E68" s="69" t="s">
        <v>703</v>
      </c>
      <c r="F68" s="69" t="s">
        <v>47</v>
      </c>
      <c r="G68" s="70">
        <f>'приложение 6'!F79</f>
        <v>197.5718099999999</v>
      </c>
      <c r="H68" s="86"/>
    </row>
    <row r="69" spans="1:7" ht="71.25" customHeight="1">
      <c r="A69" s="68" t="s">
        <v>112</v>
      </c>
      <c r="B69" s="77" t="s">
        <v>156</v>
      </c>
      <c r="C69" s="69" t="s">
        <v>25</v>
      </c>
      <c r="D69" s="69" t="s">
        <v>54</v>
      </c>
      <c r="E69" s="69" t="s">
        <v>119</v>
      </c>
      <c r="F69" s="69"/>
      <c r="G69" s="70">
        <f>G71+G72+G70</f>
        <v>169.35</v>
      </c>
    </row>
    <row r="70" spans="1:7" ht="71.25" customHeight="1">
      <c r="A70" s="68" t="s">
        <v>150</v>
      </c>
      <c r="B70" s="77" t="s">
        <v>156</v>
      </c>
      <c r="C70" s="69" t="s">
        <v>25</v>
      </c>
      <c r="D70" s="69" t="s">
        <v>54</v>
      </c>
      <c r="E70" s="69" t="s">
        <v>119</v>
      </c>
      <c r="F70" s="69" t="s">
        <v>42</v>
      </c>
      <c r="G70" s="70">
        <v>28</v>
      </c>
    </row>
    <row r="71" spans="1:7" s="98" customFormat="1" ht="45" customHeight="1">
      <c r="A71" s="68" t="s">
        <v>43</v>
      </c>
      <c r="B71" s="69" t="s">
        <v>156</v>
      </c>
      <c r="C71" s="69" t="s">
        <v>25</v>
      </c>
      <c r="D71" s="69" t="s">
        <v>54</v>
      </c>
      <c r="E71" s="69" t="s">
        <v>119</v>
      </c>
      <c r="F71" s="69" t="s">
        <v>44</v>
      </c>
      <c r="G71" s="70">
        <v>119.35</v>
      </c>
    </row>
    <row r="72" spans="1:7" s="98" customFormat="1" ht="42.75" customHeight="1">
      <c r="A72" s="85" t="s">
        <v>46</v>
      </c>
      <c r="B72" s="69" t="s">
        <v>156</v>
      </c>
      <c r="C72" s="69" t="s">
        <v>25</v>
      </c>
      <c r="D72" s="69" t="s">
        <v>54</v>
      </c>
      <c r="E72" s="69" t="s">
        <v>119</v>
      </c>
      <c r="F72" s="69" t="s">
        <v>47</v>
      </c>
      <c r="G72" s="70">
        <f>7+15</f>
        <v>22</v>
      </c>
    </row>
    <row r="73" spans="1:7" s="111" customFormat="1" ht="34.5" customHeight="1">
      <c r="A73" s="72" t="s">
        <v>62</v>
      </c>
      <c r="B73" s="64" t="s">
        <v>156</v>
      </c>
      <c r="C73" s="64" t="s">
        <v>30</v>
      </c>
      <c r="D73" s="64"/>
      <c r="E73" s="64"/>
      <c r="F73" s="64"/>
      <c r="G73" s="73">
        <f>G74</f>
        <v>165.4</v>
      </c>
    </row>
    <row r="74" spans="1:7" s="111" customFormat="1" ht="39.75" customHeight="1">
      <c r="A74" s="72" t="s">
        <v>63</v>
      </c>
      <c r="B74" s="64" t="s">
        <v>156</v>
      </c>
      <c r="C74" s="64" t="s">
        <v>30</v>
      </c>
      <c r="D74" s="64" t="s">
        <v>26</v>
      </c>
      <c r="E74" s="64"/>
      <c r="F74" s="64"/>
      <c r="G74" s="73">
        <f>G75</f>
        <v>165.4</v>
      </c>
    </row>
    <row r="75" spans="1:7" s="98" customFormat="1" ht="37.5" customHeight="1">
      <c r="A75" s="68" t="s">
        <v>104</v>
      </c>
      <c r="B75" s="69" t="s">
        <v>156</v>
      </c>
      <c r="C75" s="69" t="s">
        <v>30</v>
      </c>
      <c r="D75" s="69" t="s">
        <v>26</v>
      </c>
      <c r="E75" s="69" t="s">
        <v>105</v>
      </c>
      <c r="F75" s="69"/>
      <c r="G75" s="70">
        <f>G76</f>
        <v>165.4</v>
      </c>
    </row>
    <row r="76" spans="1:7" s="98" customFormat="1" ht="34.5" customHeight="1">
      <c r="A76" s="68" t="s">
        <v>135</v>
      </c>
      <c r="B76" s="69" t="s">
        <v>156</v>
      </c>
      <c r="C76" s="69" t="s">
        <v>30</v>
      </c>
      <c r="D76" s="69" t="s">
        <v>26</v>
      </c>
      <c r="E76" s="69" t="s">
        <v>106</v>
      </c>
      <c r="F76" s="69"/>
      <c r="G76" s="70">
        <f>G77</f>
        <v>165.4</v>
      </c>
    </row>
    <row r="77" spans="1:7" s="98" customFormat="1" ht="72.75" customHeight="1">
      <c r="A77" s="68" t="s">
        <v>136</v>
      </c>
      <c r="B77" s="77" t="s">
        <v>156</v>
      </c>
      <c r="C77" s="69" t="s">
        <v>30</v>
      </c>
      <c r="D77" s="69" t="s">
        <v>26</v>
      </c>
      <c r="E77" s="69" t="s">
        <v>137</v>
      </c>
      <c r="F77" s="69"/>
      <c r="G77" s="70">
        <f>G78+G79</f>
        <v>165.4</v>
      </c>
    </row>
    <row r="78" spans="1:7" s="98" customFormat="1" ht="100.5" customHeight="1">
      <c r="A78" s="68" t="s">
        <v>41</v>
      </c>
      <c r="B78" s="77" t="s">
        <v>156</v>
      </c>
      <c r="C78" s="69" t="s">
        <v>30</v>
      </c>
      <c r="D78" s="69" t="s">
        <v>26</v>
      </c>
      <c r="E78" s="69" t="s">
        <v>137</v>
      </c>
      <c r="F78" s="69" t="s">
        <v>42</v>
      </c>
      <c r="G78" s="70">
        <f>'приложение 6'!F97</f>
        <v>161.30162</v>
      </c>
    </row>
    <row r="79" spans="1:7" s="98" customFormat="1" ht="50.25" customHeight="1">
      <c r="A79" s="68" t="s">
        <v>43</v>
      </c>
      <c r="B79" s="77" t="s">
        <v>156</v>
      </c>
      <c r="C79" s="69" t="s">
        <v>30</v>
      </c>
      <c r="D79" s="69" t="s">
        <v>26</v>
      </c>
      <c r="E79" s="69" t="s">
        <v>137</v>
      </c>
      <c r="F79" s="69" t="s">
        <v>44</v>
      </c>
      <c r="G79" s="70">
        <f>'приложение 6'!F98</f>
        <v>4.09838</v>
      </c>
    </row>
    <row r="80" spans="1:7" s="111" customFormat="1" ht="55.5" customHeight="1">
      <c r="A80" s="72" t="s">
        <v>64</v>
      </c>
      <c r="B80" s="80" t="s">
        <v>156</v>
      </c>
      <c r="C80" s="64" t="s">
        <v>26</v>
      </c>
      <c r="D80" s="64"/>
      <c r="E80" s="64"/>
      <c r="F80" s="64"/>
      <c r="G80" s="73">
        <f>G81</f>
        <v>930.85</v>
      </c>
    </row>
    <row r="81" spans="1:7" s="111" customFormat="1" ht="45" customHeight="1">
      <c r="A81" s="226" t="s">
        <v>65</v>
      </c>
      <c r="B81" s="80" t="s">
        <v>156</v>
      </c>
      <c r="C81" s="64" t="s">
        <v>26</v>
      </c>
      <c r="D81" s="64" t="s">
        <v>66</v>
      </c>
      <c r="E81" s="64"/>
      <c r="F81" s="64"/>
      <c r="G81" s="73">
        <f>G82</f>
        <v>930.85</v>
      </c>
    </row>
    <row r="82" spans="1:7" s="98" customFormat="1" ht="136.5" customHeight="1">
      <c r="A82" s="93" t="s">
        <v>134</v>
      </c>
      <c r="B82" s="77" t="s">
        <v>156</v>
      </c>
      <c r="C82" s="69" t="s">
        <v>26</v>
      </c>
      <c r="D82" s="69" t="s">
        <v>66</v>
      </c>
      <c r="E82" s="69" t="s">
        <v>87</v>
      </c>
      <c r="F82" s="69"/>
      <c r="G82" s="83">
        <f>G83+G85+G89+G91+G93</f>
        <v>930.85</v>
      </c>
    </row>
    <row r="83" spans="1:7" s="98" customFormat="1" ht="31.5" customHeight="1">
      <c r="A83" s="89" t="s">
        <v>144</v>
      </c>
      <c r="B83" s="77" t="s">
        <v>156</v>
      </c>
      <c r="C83" s="69" t="s">
        <v>26</v>
      </c>
      <c r="D83" s="69" t="s">
        <v>66</v>
      </c>
      <c r="E83" s="69" t="s">
        <v>520</v>
      </c>
      <c r="F83" s="69"/>
      <c r="G83" s="70">
        <f>G84</f>
        <v>0</v>
      </c>
    </row>
    <row r="84" spans="1:7" s="98" customFormat="1" ht="36.75" customHeight="1">
      <c r="A84" s="85" t="s">
        <v>43</v>
      </c>
      <c r="B84" s="77" t="s">
        <v>156</v>
      </c>
      <c r="C84" s="69" t="s">
        <v>26</v>
      </c>
      <c r="D84" s="69" t="s">
        <v>66</v>
      </c>
      <c r="E84" s="69" t="s">
        <v>520</v>
      </c>
      <c r="F84" s="69" t="s">
        <v>44</v>
      </c>
      <c r="G84" s="70">
        <f>'приложение 6'!F103</f>
        <v>0</v>
      </c>
    </row>
    <row r="85" spans="1:7" s="98" customFormat="1" ht="48.75" customHeight="1">
      <c r="A85" s="110" t="s">
        <v>145</v>
      </c>
      <c r="B85" s="77" t="s">
        <v>156</v>
      </c>
      <c r="C85" s="69" t="s">
        <v>26</v>
      </c>
      <c r="D85" s="69" t="s">
        <v>66</v>
      </c>
      <c r="E85" s="69" t="s">
        <v>677</v>
      </c>
      <c r="F85" s="69"/>
      <c r="G85" s="70">
        <f>G87+G88+G86</f>
        <v>557</v>
      </c>
    </row>
    <row r="86" spans="1:7" s="98" customFormat="1" ht="50.25" customHeight="1">
      <c r="A86" s="68" t="s">
        <v>41</v>
      </c>
      <c r="B86" s="77" t="s">
        <v>156</v>
      </c>
      <c r="C86" s="69" t="s">
        <v>26</v>
      </c>
      <c r="D86" s="69" t="s">
        <v>66</v>
      </c>
      <c r="E86" s="69" t="s">
        <v>677</v>
      </c>
      <c r="F86" s="69" t="s">
        <v>42</v>
      </c>
      <c r="G86" s="70">
        <f>'приложение 6'!F105</f>
        <v>60</v>
      </c>
    </row>
    <row r="87" spans="1:7" s="98" customFormat="1" ht="46.5" customHeight="1">
      <c r="A87" s="68" t="s">
        <v>43</v>
      </c>
      <c r="B87" s="77" t="s">
        <v>156</v>
      </c>
      <c r="C87" s="69" t="s">
        <v>26</v>
      </c>
      <c r="D87" s="69" t="s">
        <v>66</v>
      </c>
      <c r="E87" s="69" t="s">
        <v>677</v>
      </c>
      <c r="F87" s="69" t="s">
        <v>44</v>
      </c>
      <c r="G87" s="70">
        <f>'приложение 6'!F106</f>
        <v>72.6</v>
      </c>
    </row>
    <row r="88" spans="1:7" s="98" customFormat="1" ht="48" customHeight="1">
      <c r="A88" s="68" t="s">
        <v>68</v>
      </c>
      <c r="B88" s="77" t="s">
        <v>156</v>
      </c>
      <c r="C88" s="69" t="s">
        <v>26</v>
      </c>
      <c r="D88" s="69" t="s">
        <v>66</v>
      </c>
      <c r="E88" s="69" t="s">
        <v>677</v>
      </c>
      <c r="F88" s="69" t="s">
        <v>31</v>
      </c>
      <c r="G88" s="70">
        <f>'приложение 6'!F107</f>
        <v>424.4</v>
      </c>
    </row>
    <row r="89" spans="1:7" s="98" customFormat="1" ht="48" customHeight="1">
      <c r="A89" s="110" t="s">
        <v>146</v>
      </c>
      <c r="B89" s="77" t="s">
        <v>156</v>
      </c>
      <c r="C89" s="69" t="s">
        <v>26</v>
      </c>
      <c r="D89" s="69" t="s">
        <v>66</v>
      </c>
      <c r="E89" s="69" t="s">
        <v>678</v>
      </c>
      <c r="F89" s="69"/>
      <c r="G89" s="70">
        <f>G90</f>
        <v>232</v>
      </c>
    </row>
    <row r="90" spans="1:7" s="98" customFormat="1" ht="51.75" customHeight="1">
      <c r="A90" s="68" t="s">
        <v>43</v>
      </c>
      <c r="B90" s="77" t="s">
        <v>156</v>
      </c>
      <c r="C90" s="69" t="s">
        <v>26</v>
      </c>
      <c r="D90" s="69" t="s">
        <v>66</v>
      </c>
      <c r="E90" s="69" t="s">
        <v>678</v>
      </c>
      <c r="F90" s="69" t="s">
        <v>44</v>
      </c>
      <c r="G90" s="70">
        <f>'приложение 6'!F109</f>
        <v>232</v>
      </c>
    </row>
    <row r="91" spans="1:7" s="98" customFormat="1" ht="50.25" customHeight="1">
      <c r="A91" s="110" t="s">
        <v>147</v>
      </c>
      <c r="B91" s="77" t="s">
        <v>156</v>
      </c>
      <c r="C91" s="69" t="s">
        <v>26</v>
      </c>
      <c r="D91" s="69" t="s">
        <v>66</v>
      </c>
      <c r="E91" s="69" t="s">
        <v>679</v>
      </c>
      <c r="F91" s="69"/>
      <c r="G91" s="70">
        <f>G92</f>
        <v>38.400000000000006</v>
      </c>
    </row>
    <row r="92" spans="1:7" s="98" customFormat="1" ht="42.75" customHeight="1">
      <c r="A92" s="68" t="s">
        <v>43</v>
      </c>
      <c r="B92" s="77" t="s">
        <v>156</v>
      </c>
      <c r="C92" s="69" t="s">
        <v>26</v>
      </c>
      <c r="D92" s="69" t="s">
        <v>66</v>
      </c>
      <c r="E92" s="69" t="s">
        <v>679</v>
      </c>
      <c r="F92" s="69" t="s">
        <v>44</v>
      </c>
      <c r="G92" s="70">
        <f>'приложение 6'!F111</f>
        <v>38.400000000000006</v>
      </c>
    </row>
    <row r="93" spans="1:9" ht="30" customHeight="1">
      <c r="A93" s="110" t="s">
        <v>148</v>
      </c>
      <c r="B93" s="77" t="s">
        <v>156</v>
      </c>
      <c r="C93" s="69" t="s">
        <v>26</v>
      </c>
      <c r="D93" s="69" t="s">
        <v>66</v>
      </c>
      <c r="E93" s="69" t="s">
        <v>680</v>
      </c>
      <c r="F93" s="69"/>
      <c r="G93" s="70">
        <f>G94</f>
        <v>103.45000000000002</v>
      </c>
      <c r="H93" s="88"/>
      <c r="I93" s="76"/>
    </row>
    <row r="94" spans="1:8" ht="26.25" customHeight="1">
      <c r="A94" s="85" t="s">
        <v>43</v>
      </c>
      <c r="B94" s="77" t="s">
        <v>156</v>
      </c>
      <c r="C94" s="69" t="s">
        <v>26</v>
      </c>
      <c r="D94" s="69" t="s">
        <v>66</v>
      </c>
      <c r="E94" s="69" t="s">
        <v>680</v>
      </c>
      <c r="F94" s="69" t="s">
        <v>44</v>
      </c>
      <c r="G94" s="70">
        <f>'приложение 6'!F113</f>
        <v>103.45000000000002</v>
      </c>
      <c r="H94" s="88"/>
    </row>
    <row r="95" spans="1:9" s="66" customFormat="1" ht="37.5" customHeight="1">
      <c r="A95" s="226" t="s">
        <v>69</v>
      </c>
      <c r="B95" s="80" t="s">
        <v>156</v>
      </c>
      <c r="C95" s="64" t="s">
        <v>49</v>
      </c>
      <c r="D95" s="64"/>
      <c r="E95" s="64"/>
      <c r="F95" s="64"/>
      <c r="G95" s="73">
        <f>G96+G105</f>
        <v>10582.26865</v>
      </c>
      <c r="H95" s="90"/>
      <c r="I95" s="74">
        <f>G95+G175</f>
        <v>10594.26865</v>
      </c>
    </row>
    <row r="96" spans="1:8" s="66" customFormat="1" ht="41.25" customHeight="1">
      <c r="A96" s="226" t="s">
        <v>70</v>
      </c>
      <c r="B96" s="80" t="s">
        <v>156</v>
      </c>
      <c r="C96" s="64" t="s">
        <v>49</v>
      </c>
      <c r="D96" s="64" t="s">
        <v>66</v>
      </c>
      <c r="E96" s="64"/>
      <c r="F96" s="64"/>
      <c r="G96" s="73">
        <f>G98+G99+G103+G104</f>
        <v>9697.36865</v>
      </c>
      <c r="H96" s="90"/>
    </row>
    <row r="97" spans="1:8" ht="52.5" customHeight="1">
      <c r="A97" s="85" t="s">
        <v>143</v>
      </c>
      <c r="B97" s="77" t="s">
        <v>156</v>
      </c>
      <c r="C97" s="69" t="s">
        <v>49</v>
      </c>
      <c r="D97" s="69" t="s">
        <v>66</v>
      </c>
      <c r="E97" s="77" t="s">
        <v>89</v>
      </c>
      <c r="F97" s="77"/>
      <c r="G97" s="83">
        <f>G98+G99</f>
        <v>9697.36865</v>
      </c>
      <c r="H97" s="88"/>
    </row>
    <row r="98" spans="1:8" ht="39" customHeight="1">
      <c r="A98" s="85" t="s">
        <v>43</v>
      </c>
      <c r="B98" s="77" t="s">
        <v>156</v>
      </c>
      <c r="C98" s="69" t="s">
        <v>49</v>
      </c>
      <c r="D98" s="69" t="s">
        <v>66</v>
      </c>
      <c r="E98" s="77" t="s">
        <v>89</v>
      </c>
      <c r="F98" s="77" t="s">
        <v>44</v>
      </c>
      <c r="G98" s="83">
        <f>'приложение 6'!F117</f>
        <v>8797.36865</v>
      </c>
      <c r="H98" s="88"/>
    </row>
    <row r="99" spans="1:8" ht="39" customHeight="1">
      <c r="A99" s="93" t="s">
        <v>46</v>
      </c>
      <c r="B99" s="77" t="s">
        <v>156</v>
      </c>
      <c r="C99" s="69" t="s">
        <v>49</v>
      </c>
      <c r="D99" s="69" t="s">
        <v>66</v>
      </c>
      <c r="E99" s="77" t="s">
        <v>89</v>
      </c>
      <c r="F99" s="77" t="s">
        <v>47</v>
      </c>
      <c r="G99" s="83">
        <f>'приложение 6'!F118</f>
        <v>900</v>
      </c>
      <c r="H99" s="88"/>
    </row>
    <row r="100" spans="1:8" ht="39" customHeight="1">
      <c r="A100" s="68" t="s">
        <v>104</v>
      </c>
      <c r="B100" s="77" t="s">
        <v>156</v>
      </c>
      <c r="C100" s="69" t="s">
        <v>49</v>
      </c>
      <c r="D100" s="69" t="s">
        <v>66</v>
      </c>
      <c r="E100" s="69" t="s">
        <v>105</v>
      </c>
      <c r="F100" s="77"/>
      <c r="G100" s="83">
        <f>G101</f>
        <v>0</v>
      </c>
      <c r="H100" s="88"/>
    </row>
    <row r="101" spans="1:8" ht="39" customHeight="1">
      <c r="A101" s="68" t="s">
        <v>135</v>
      </c>
      <c r="B101" s="77" t="s">
        <v>156</v>
      </c>
      <c r="C101" s="69" t="s">
        <v>49</v>
      </c>
      <c r="D101" s="69" t="s">
        <v>66</v>
      </c>
      <c r="E101" s="69" t="s">
        <v>106</v>
      </c>
      <c r="F101" s="77"/>
      <c r="G101" s="83">
        <f>G102</f>
        <v>0</v>
      </c>
      <c r="H101" s="88"/>
    </row>
    <row r="102" spans="1:8" ht="39" customHeight="1">
      <c r="A102" s="68" t="s">
        <v>112</v>
      </c>
      <c r="B102" s="77" t="s">
        <v>156</v>
      </c>
      <c r="C102" s="69" t="s">
        <v>49</v>
      </c>
      <c r="D102" s="69" t="s">
        <v>66</v>
      </c>
      <c r="E102" s="69" t="s">
        <v>119</v>
      </c>
      <c r="F102" s="69"/>
      <c r="G102" s="83">
        <f>G103</f>
        <v>0</v>
      </c>
      <c r="H102" s="88"/>
    </row>
    <row r="103" spans="1:8" ht="39" customHeight="1">
      <c r="A103" s="85" t="s">
        <v>43</v>
      </c>
      <c r="B103" s="77" t="s">
        <v>156</v>
      </c>
      <c r="C103" s="69" t="s">
        <v>49</v>
      </c>
      <c r="D103" s="69" t="s">
        <v>66</v>
      </c>
      <c r="E103" s="69" t="s">
        <v>119</v>
      </c>
      <c r="F103" s="69" t="s">
        <v>44</v>
      </c>
      <c r="G103" s="83">
        <v>0</v>
      </c>
      <c r="H103" s="88"/>
    </row>
    <row r="104" spans="1:8" ht="65.25" customHeight="1">
      <c r="A104" s="85" t="s">
        <v>516</v>
      </c>
      <c r="B104" s="77" t="s">
        <v>156</v>
      </c>
      <c r="C104" s="69" t="s">
        <v>49</v>
      </c>
      <c r="D104" s="69" t="s">
        <v>66</v>
      </c>
      <c r="E104" s="69" t="s">
        <v>517</v>
      </c>
      <c r="F104" s="69" t="s">
        <v>44</v>
      </c>
      <c r="G104" s="83">
        <v>0</v>
      </c>
      <c r="H104" s="88"/>
    </row>
    <row r="105" spans="1:9" s="66" customFormat="1" ht="15.75">
      <c r="A105" s="226" t="s">
        <v>73</v>
      </c>
      <c r="B105" s="64" t="s">
        <v>156</v>
      </c>
      <c r="C105" s="64" t="s">
        <v>49</v>
      </c>
      <c r="D105" s="64" t="s">
        <v>74</v>
      </c>
      <c r="E105" s="64"/>
      <c r="F105" s="64"/>
      <c r="G105" s="217">
        <f>G106+G108</f>
        <v>884.9</v>
      </c>
      <c r="H105" s="92"/>
      <c r="I105" s="105">
        <f>G105</f>
        <v>884.9</v>
      </c>
    </row>
    <row r="106" spans="1:8" s="66" customFormat="1" ht="97.5" customHeight="1">
      <c r="A106" s="85" t="s">
        <v>673</v>
      </c>
      <c r="B106" s="69" t="s">
        <v>156</v>
      </c>
      <c r="C106" s="69" t="s">
        <v>49</v>
      </c>
      <c r="D106" s="69" t="s">
        <v>74</v>
      </c>
      <c r="E106" s="69" t="s">
        <v>60</v>
      </c>
      <c r="F106" s="77"/>
      <c r="G106" s="246">
        <f>G107</f>
        <v>350</v>
      </c>
      <c r="H106" s="92"/>
    </row>
    <row r="107" spans="1:8" s="66" customFormat="1" ht="15.75">
      <c r="A107" s="85" t="s">
        <v>43</v>
      </c>
      <c r="B107" s="77" t="s">
        <v>156</v>
      </c>
      <c r="C107" s="77" t="s">
        <v>49</v>
      </c>
      <c r="D107" s="77" t="s">
        <v>74</v>
      </c>
      <c r="E107" s="77" t="s">
        <v>681</v>
      </c>
      <c r="F107" s="77">
        <v>200</v>
      </c>
      <c r="G107" s="246">
        <f>'приложение 6'!F137</f>
        <v>350</v>
      </c>
      <c r="H107" s="92"/>
    </row>
    <row r="108" spans="1:8" s="66" customFormat="1" ht="47.25">
      <c r="A108" s="93" t="s">
        <v>107</v>
      </c>
      <c r="B108" s="77" t="s">
        <v>156</v>
      </c>
      <c r="C108" s="77" t="s">
        <v>49</v>
      </c>
      <c r="D108" s="77" t="s">
        <v>74</v>
      </c>
      <c r="E108" s="77" t="s">
        <v>106</v>
      </c>
      <c r="F108" s="83"/>
      <c r="G108" s="246">
        <f>G109</f>
        <v>534.9</v>
      </c>
      <c r="H108" s="92"/>
    </row>
    <row r="109" spans="1:8" s="66" customFormat="1" ht="31.5">
      <c r="A109" s="93" t="s">
        <v>112</v>
      </c>
      <c r="B109" s="77" t="s">
        <v>156</v>
      </c>
      <c r="C109" s="77" t="s">
        <v>49</v>
      </c>
      <c r="D109" s="77" t="s">
        <v>74</v>
      </c>
      <c r="E109" s="77" t="s">
        <v>119</v>
      </c>
      <c r="F109" s="83"/>
      <c r="G109" s="246">
        <f>G110</f>
        <v>534.9</v>
      </c>
      <c r="H109" s="92"/>
    </row>
    <row r="110" spans="1:8" s="66" customFormat="1" ht="15.75">
      <c r="A110" s="85" t="s">
        <v>43</v>
      </c>
      <c r="B110" s="77" t="s">
        <v>156</v>
      </c>
      <c r="C110" s="77" t="s">
        <v>49</v>
      </c>
      <c r="D110" s="77" t="s">
        <v>74</v>
      </c>
      <c r="E110" s="77" t="s">
        <v>119</v>
      </c>
      <c r="F110" s="83">
        <v>200</v>
      </c>
      <c r="G110" s="246">
        <f>'приложение 6'!F140</f>
        <v>534.9</v>
      </c>
      <c r="H110" s="92"/>
    </row>
    <row r="111" spans="1:8" s="66" customFormat="1" ht="15.75">
      <c r="A111" s="226" t="s">
        <v>76</v>
      </c>
      <c r="B111" s="64" t="s">
        <v>156</v>
      </c>
      <c r="C111" s="64" t="s">
        <v>29</v>
      </c>
      <c r="D111" s="64"/>
      <c r="E111" s="64"/>
      <c r="F111" s="64"/>
      <c r="G111" s="73">
        <f>G112+G117+G129</f>
        <v>17338.784</v>
      </c>
      <c r="H111" s="74"/>
    </row>
    <row r="112" spans="1:8" s="66" customFormat="1" ht="13.5" customHeight="1">
      <c r="A112" s="226" t="s">
        <v>77</v>
      </c>
      <c r="B112" s="64" t="s">
        <v>156</v>
      </c>
      <c r="C112" s="64" t="s">
        <v>29</v>
      </c>
      <c r="D112" s="64" t="s">
        <v>25</v>
      </c>
      <c r="E112" s="64"/>
      <c r="F112" s="64"/>
      <c r="G112" s="73">
        <f>G113</f>
        <v>1300.0100000000002</v>
      </c>
      <c r="H112" s="74"/>
    </row>
    <row r="113" spans="1:8" ht="75" customHeight="1">
      <c r="A113" s="93" t="s">
        <v>126</v>
      </c>
      <c r="B113" s="69" t="s">
        <v>156</v>
      </c>
      <c r="C113" s="69" t="s">
        <v>29</v>
      </c>
      <c r="D113" s="69" t="s">
        <v>25</v>
      </c>
      <c r="E113" s="69" t="s">
        <v>61</v>
      </c>
      <c r="F113" s="69"/>
      <c r="G113" s="83">
        <f>G114</f>
        <v>1300.0100000000002</v>
      </c>
      <c r="H113" s="76"/>
    </row>
    <row r="114" spans="1:8" ht="53.25" customHeight="1">
      <c r="A114" s="93" t="s">
        <v>113</v>
      </c>
      <c r="B114" s="69" t="s">
        <v>156</v>
      </c>
      <c r="C114" s="69" t="s">
        <v>29</v>
      </c>
      <c r="D114" s="69" t="s">
        <v>25</v>
      </c>
      <c r="E114" s="69" t="s">
        <v>682</v>
      </c>
      <c r="F114" s="69"/>
      <c r="G114" s="70">
        <f>G115+G116</f>
        <v>1300.0100000000002</v>
      </c>
      <c r="H114" s="76"/>
    </row>
    <row r="115" spans="1:8" ht="38.25" customHeight="1">
      <c r="A115" s="85" t="s">
        <v>43</v>
      </c>
      <c r="B115" s="69" t="s">
        <v>156</v>
      </c>
      <c r="C115" s="69" t="s">
        <v>29</v>
      </c>
      <c r="D115" s="69" t="s">
        <v>25</v>
      </c>
      <c r="E115" s="69" t="s">
        <v>682</v>
      </c>
      <c r="F115" s="77" t="s">
        <v>44</v>
      </c>
      <c r="G115" s="70">
        <f>'приложение 6'!F145</f>
        <v>1300.0100000000002</v>
      </c>
      <c r="H115" s="76"/>
    </row>
    <row r="116" spans="1:8" ht="38.25" customHeight="1">
      <c r="A116" s="93" t="s">
        <v>46</v>
      </c>
      <c r="B116" s="69" t="s">
        <v>156</v>
      </c>
      <c r="C116" s="69" t="s">
        <v>29</v>
      </c>
      <c r="D116" s="69" t="s">
        <v>25</v>
      </c>
      <c r="E116" s="69" t="s">
        <v>682</v>
      </c>
      <c r="F116" s="77" t="s">
        <v>47</v>
      </c>
      <c r="G116" s="70">
        <f>630-630</f>
        <v>0</v>
      </c>
      <c r="H116" s="76"/>
    </row>
    <row r="117" spans="1:8" s="66" customFormat="1" ht="56.25" customHeight="1">
      <c r="A117" s="72" t="s">
        <v>78</v>
      </c>
      <c r="B117" s="64" t="s">
        <v>156</v>
      </c>
      <c r="C117" s="64" t="s">
        <v>29</v>
      </c>
      <c r="D117" s="64" t="s">
        <v>30</v>
      </c>
      <c r="E117" s="64"/>
      <c r="F117" s="64"/>
      <c r="G117" s="73">
        <f>G118+G126+G122</f>
        <v>14415.55</v>
      </c>
      <c r="H117" s="74"/>
    </row>
    <row r="118" spans="1:8" ht="99" customHeight="1">
      <c r="A118" s="93" t="s">
        <v>126</v>
      </c>
      <c r="B118" s="69" t="s">
        <v>156</v>
      </c>
      <c r="C118" s="69" t="s">
        <v>29</v>
      </c>
      <c r="D118" s="69" t="s">
        <v>30</v>
      </c>
      <c r="E118" s="69" t="s">
        <v>61</v>
      </c>
      <c r="F118" s="77"/>
      <c r="G118" s="83">
        <f>G119+G124</f>
        <v>9418.58</v>
      </c>
      <c r="H118" s="76"/>
    </row>
    <row r="119" spans="1:8" ht="41.25" customHeight="1">
      <c r="A119" s="85" t="s">
        <v>114</v>
      </c>
      <c r="B119" s="69" t="s">
        <v>156</v>
      </c>
      <c r="C119" s="69" t="s">
        <v>29</v>
      </c>
      <c r="D119" s="69" t="s">
        <v>30</v>
      </c>
      <c r="E119" s="69" t="s">
        <v>683</v>
      </c>
      <c r="F119" s="77"/>
      <c r="G119" s="246">
        <f>G120+G121</f>
        <v>2581.85</v>
      </c>
      <c r="H119" s="91"/>
    </row>
    <row r="120" spans="1:8" ht="52.5" customHeight="1">
      <c r="A120" s="85" t="s">
        <v>43</v>
      </c>
      <c r="B120" s="69" t="s">
        <v>156</v>
      </c>
      <c r="C120" s="69" t="s">
        <v>29</v>
      </c>
      <c r="D120" s="69" t="s">
        <v>30</v>
      </c>
      <c r="E120" s="69" t="s">
        <v>683</v>
      </c>
      <c r="F120" s="77" t="s">
        <v>44</v>
      </c>
      <c r="G120" s="70">
        <f>'приложение 6'!F151</f>
        <v>1081.85</v>
      </c>
      <c r="H120" s="91"/>
    </row>
    <row r="121" spans="1:8" ht="39" customHeight="1">
      <c r="A121" s="93" t="s">
        <v>46</v>
      </c>
      <c r="B121" s="69" t="s">
        <v>156</v>
      </c>
      <c r="C121" s="69" t="s">
        <v>29</v>
      </c>
      <c r="D121" s="69" t="s">
        <v>30</v>
      </c>
      <c r="E121" s="69" t="s">
        <v>683</v>
      </c>
      <c r="F121" s="77" t="s">
        <v>47</v>
      </c>
      <c r="G121" s="70">
        <f>'приложение 6'!F152</f>
        <v>1500</v>
      </c>
      <c r="H121" s="91"/>
    </row>
    <row r="122" spans="1:8" ht="84" customHeight="1">
      <c r="A122" s="93" t="s">
        <v>918</v>
      </c>
      <c r="B122" s="69" t="s">
        <v>156</v>
      </c>
      <c r="C122" s="69" t="s">
        <v>29</v>
      </c>
      <c r="D122" s="69" t="s">
        <v>30</v>
      </c>
      <c r="E122" s="69" t="s">
        <v>916</v>
      </c>
      <c r="F122" s="77"/>
      <c r="G122" s="70">
        <f>G123</f>
        <v>4589.97</v>
      </c>
      <c r="H122" s="91"/>
    </row>
    <row r="123" spans="1:8" ht="39" customHeight="1">
      <c r="A123" s="93" t="s">
        <v>43</v>
      </c>
      <c r="B123" s="69" t="s">
        <v>156</v>
      </c>
      <c r="C123" s="69" t="s">
        <v>29</v>
      </c>
      <c r="D123" s="69" t="s">
        <v>30</v>
      </c>
      <c r="E123" s="69" t="s">
        <v>916</v>
      </c>
      <c r="F123" s="77" t="s">
        <v>44</v>
      </c>
      <c r="G123" s="70">
        <f>'приложение 6'!F154</f>
        <v>4589.97</v>
      </c>
      <c r="H123" s="91"/>
    </row>
    <row r="124" spans="1:8" ht="63.75" customHeight="1">
      <c r="A124" s="93" t="s">
        <v>701</v>
      </c>
      <c r="B124" s="69" t="s">
        <v>156</v>
      </c>
      <c r="C124" s="69" t="s">
        <v>29</v>
      </c>
      <c r="D124" s="69" t="s">
        <v>30</v>
      </c>
      <c r="E124" s="69" t="s">
        <v>685</v>
      </c>
      <c r="F124" s="77"/>
      <c r="G124" s="70">
        <f>G125</f>
        <v>6836.7300000000005</v>
      </c>
      <c r="H124" s="91"/>
    </row>
    <row r="125" spans="1:8" ht="39" customHeight="1">
      <c r="A125" s="85" t="s">
        <v>43</v>
      </c>
      <c r="B125" s="69" t="s">
        <v>156</v>
      </c>
      <c r="C125" s="69" t="s">
        <v>29</v>
      </c>
      <c r="D125" s="69" t="s">
        <v>30</v>
      </c>
      <c r="E125" s="69" t="s">
        <v>685</v>
      </c>
      <c r="F125" s="77" t="s">
        <v>44</v>
      </c>
      <c r="G125" s="70">
        <f>'приложение 6'!F156</f>
        <v>6836.7300000000005</v>
      </c>
      <c r="H125" s="91"/>
    </row>
    <row r="126" spans="1:8" ht="57.75" customHeight="1">
      <c r="A126" s="93" t="s">
        <v>107</v>
      </c>
      <c r="B126" s="69" t="s">
        <v>156</v>
      </c>
      <c r="C126" s="69" t="s">
        <v>29</v>
      </c>
      <c r="D126" s="69" t="s">
        <v>30</v>
      </c>
      <c r="E126" s="69" t="s">
        <v>106</v>
      </c>
      <c r="F126" s="77"/>
      <c r="G126" s="70">
        <f>G127</f>
        <v>407</v>
      </c>
      <c r="H126" s="91"/>
    </row>
    <row r="127" spans="1:8" ht="39" customHeight="1">
      <c r="A127" s="93" t="s">
        <v>112</v>
      </c>
      <c r="B127" s="69" t="s">
        <v>156</v>
      </c>
      <c r="C127" s="69" t="s">
        <v>29</v>
      </c>
      <c r="D127" s="69" t="s">
        <v>30</v>
      </c>
      <c r="E127" s="69" t="s">
        <v>119</v>
      </c>
      <c r="F127" s="77"/>
      <c r="G127" s="70">
        <f>G128</f>
        <v>407</v>
      </c>
      <c r="H127" s="91"/>
    </row>
    <row r="128" spans="1:8" ht="39" customHeight="1">
      <c r="A128" s="93" t="s">
        <v>43</v>
      </c>
      <c r="B128" s="69" t="s">
        <v>156</v>
      </c>
      <c r="C128" s="69" t="s">
        <v>29</v>
      </c>
      <c r="D128" s="69" t="s">
        <v>30</v>
      </c>
      <c r="E128" s="69" t="s">
        <v>119</v>
      </c>
      <c r="F128" s="77" t="s">
        <v>44</v>
      </c>
      <c r="G128" s="70">
        <f>400+7</f>
        <v>407</v>
      </c>
      <c r="H128" s="91"/>
    </row>
    <row r="129" spans="1:8" s="66" customFormat="1" ht="54.75" customHeight="1">
      <c r="A129" s="226" t="s">
        <v>79</v>
      </c>
      <c r="B129" s="64" t="s">
        <v>156</v>
      </c>
      <c r="C129" s="64" t="s">
        <v>29</v>
      </c>
      <c r="D129" s="64" t="s">
        <v>26</v>
      </c>
      <c r="E129" s="64"/>
      <c r="F129" s="80"/>
      <c r="G129" s="217">
        <f>G130</f>
        <v>1623.2240000000002</v>
      </c>
      <c r="H129" s="92"/>
    </row>
    <row r="130" spans="1:8" ht="69.75" customHeight="1">
      <c r="A130" s="93" t="s">
        <v>133</v>
      </c>
      <c r="B130" s="69" t="s">
        <v>156</v>
      </c>
      <c r="C130" s="69" t="s">
        <v>29</v>
      </c>
      <c r="D130" s="69" t="s">
        <v>26</v>
      </c>
      <c r="E130" s="69" t="s">
        <v>75</v>
      </c>
      <c r="F130" s="77"/>
      <c r="G130" s="83">
        <f>G131+G132</f>
        <v>1623.2240000000002</v>
      </c>
      <c r="H130" s="91"/>
    </row>
    <row r="131" spans="1:8" ht="44.25" customHeight="1">
      <c r="A131" s="85" t="s">
        <v>43</v>
      </c>
      <c r="B131" s="69" t="s">
        <v>156</v>
      </c>
      <c r="C131" s="69" t="s">
        <v>29</v>
      </c>
      <c r="D131" s="69" t="s">
        <v>26</v>
      </c>
      <c r="E131" s="69" t="s">
        <v>75</v>
      </c>
      <c r="F131" s="77" t="s">
        <v>44</v>
      </c>
      <c r="G131" s="83">
        <f>'приложение 6'!F162</f>
        <v>974.2240000000002</v>
      </c>
      <c r="H131" s="91"/>
    </row>
    <row r="132" spans="1:8" ht="44.25" customHeight="1">
      <c r="A132" s="93" t="s">
        <v>46</v>
      </c>
      <c r="B132" s="69" t="s">
        <v>156</v>
      </c>
      <c r="C132" s="69" t="s">
        <v>29</v>
      </c>
      <c r="D132" s="69" t="s">
        <v>26</v>
      </c>
      <c r="E132" s="69" t="s">
        <v>75</v>
      </c>
      <c r="F132" s="77" t="s">
        <v>47</v>
      </c>
      <c r="G132" s="83">
        <f>'приложение 6'!F163</f>
        <v>649</v>
      </c>
      <c r="H132" s="91"/>
    </row>
    <row r="133" spans="1:8" s="66" customFormat="1" ht="15.75">
      <c r="A133" s="72" t="s">
        <v>91</v>
      </c>
      <c r="B133" s="64" t="s">
        <v>156</v>
      </c>
      <c r="C133" s="64" t="s">
        <v>28</v>
      </c>
      <c r="D133" s="64"/>
      <c r="E133" s="64"/>
      <c r="F133" s="64"/>
      <c r="G133" s="73">
        <f>G134</f>
        <v>12</v>
      </c>
      <c r="H133" s="94"/>
    </row>
    <row r="134" spans="1:8" s="66" customFormat="1" ht="15.75">
      <c r="A134" s="95" t="s">
        <v>92</v>
      </c>
      <c r="B134" s="80" t="s">
        <v>156</v>
      </c>
      <c r="C134" s="80" t="s">
        <v>28</v>
      </c>
      <c r="D134" s="80" t="s">
        <v>25</v>
      </c>
      <c r="E134" s="80"/>
      <c r="F134" s="80"/>
      <c r="G134" s="73">
        <f>G135</f>
        <v>12</v>
      </c>
      <c r="H134" s="94"/>
    </row>
    <row r="135" spans="1:8" ht="37.5" customHeight="1">
      <c r="A135" s="78" t="s">
        <v>122</v>
      </c>
      <c r="B135" s="77" t="s">
        <v>156</v>
      </c>
      <c r="C135" s="77" t="s">
        <v>28</v>
      </c>
      <c r="D135" s="77" t="s">
        <v>25</v>
      </c>
      <c r="E135" s="77" t="s">
        <v>106</v>
      </c>
      <c r="F135" s="77"/>
      <c r="G135" s="70">
        <f>G136</f>
        <v>12</v>
      </c>
      <c r="H135" s="57" t="s">
        <v>99</v>
      </c>
    </row>
    <row r="136" spans="1:8" ht="52.5" customHeight="1">
      <c r="A136" s="78" t="s">
        <v>93</v>
      </c>
      <c r="B136" s="77" t="s">
        <v>156</v>
      </c>
      <c r="C136" s="77" t="s">
        <v>28</v>
      </c>
      <c r="D136" s="77" t="s">
        <v>25</v>
      </c>
      <c r="E136" s="77" t="s">
        <v>525</v>
      </c>
      <c r="F136" s="77"/>
      <c r="G136" s="70">
        <f>G137</f>
        <v>12</v>
      </c>
      <c r="H136" s="86"/>
    </row>
    <row r="137" spans="1:8" ht="32.25" customHeight="1">
      <c r="A137" s="78" t="s">
        <v>94</v>
      </c>
      <c r="B137" s="77" t="s">
        <v>156</v>
      </c>
      <c r="C137" s="77" t="s">
        <v>28</v>
      </c>
      <c r="D137" s="77" t="s">
        <v>25</v>
      </c>
      <c r="E137" s="77" t="s">
        <v>525</v>
      </c>
      <c r="F137" s="77" t="s">
        <v>95</v>
      </c>
      <c r="G137" s="70">
        <v>12</v>
      </c>
      <c r="H137" s="86"/>
    </row>
    <row r="138" spans="1:8" s="66" customFormat="1" ht="47.25">
      <c r="A138" s="106" t="s">
        <v>100</v>
      </c>
      <c r="B138" s="64" t="s">
        <v>101</v>
      </c>
      <c r="C138" s="61"/>
      <c r="D138" s="61"/>
      <c r="E138" s="61"/>
      <c r="F138" s="61"/>
      <c r="G138" s="212">
        <f>G139</f>
        <v>2624.85165</v>
      </c>
      <c r="H138" s="107"/>
    </row>
    <row r="139" spans="1:8" s="66" customFormat="1" ht="15.75">
      <c r="A139" s="72" t="s">
        <v>38</v>
      </c>
      <c r="B139" s="64" t="s">
        <v>101</v>
      </c>
      <c r="C139" s="64" t="s">
        <v>25</v>
      </c>
      <c r="D139" s="64"/>
      <c r="E139" s="64"/>
      <c r="F139" s="64"/>
      <c r="G139" s="213">
        <f>G140+G158+G149</f>
        <v>2624.85165</v>
      </c>
      <c r="H139" s="108"/>
    </row>
    <row r="140" spans="1:8" s="66" customFormat="1" ht="59.25" customHeight="1">
      <c r="A140" s="72" t="s">
        <v>39</v>
      </c>
      <c r="B140" s="64" t="s">
        <v>101</v>
      </c>
      <c r="C140" s="64" t="s">
        <v>25</v>
      </c>
      <c r="D140" s="64" t="s">
        <v>30</v>
      </c>
      <c r="E140" s="64"/>
      <c r="F140" s="64"/>
      <c r="G140" s="73">
        <f>G141</f>
        <v>1434.46</v>
      </c>
      <c r="H140" s="74"/>
    </row>
    <row r="141" spans="1:8" ht="15.75">
      <c r="A141" s="68" t="s">
        <v>104</v>
      </c>
      <c r="B141" s="69" t="s">
        <v>101</v>
      </c>
      <c r="C141" s="69" t="s">
        <v>25</v>
      </c>
      <c r="D141" s="69" t="s">
        <v>30</v>
      </c>
      <c r="E141" s="69" t="s">
        <v>105</v>
      </c>
      <c r="F141" s="69"/>
      <c r="G141" s="70">
        <f>G142</f>
        <v>1434.46</v>
      </c>
      <c r="H141" s="76"/>
    </row>
    <row r="142" spans="1:8" ht="31.5">
      <c r="A142" s="68" t="s">
        <v>496</v>
      </c>
      <c r="B142" s="69" t="s">
        <v>101</v>
      </c>
      <c r="C142" s="69" t="s">
        <v>25</v>
      </c>
      <c r="D142" s="69" t="s">
        <v>30</v>
      </c>
      <c r="E142" s="69" t="s">
        <v>492</v>
      </c>
      <c r="F142" s="69"/>
      <c r="G142" s="70">
        <f>G143</f>
        <v>1434.46</v>
      </c>
      <c r="H142" s="76"/>
    </row>
    <row r="143" spans="1:8" ht="44.25" customHeight="1">
      <c r="A143" s="68" t="s">
        <v>498</v>
      </c>
      <c r="B143" s="69" t="s">
        <v>101</v>
      </c>
      <c r="C143" s="69" t="s">
        <v>25</v>
      </c>
      <c r="D143" s="69" t="s">
        <v>30</v>
      </c>
      <c r="E143" s="69" t="s">
        <v>669</v>
      </c>
      <c r="F143" s="69"/>
      <c r="G143" s="70">
        <f>G144+G146</f>
        <v>1434.46</v>
      </c>
      <c r="H143" s="76"/>
    </row>
    <row r="144" spans="1:8" ht="44.25" customHeight="1">
      <c r="A144" s="68" t="s">
        <v>489</v>
      </c>
      <c r="B144" s="69" t="s">
        <v>101</v>
      </c>
      <c r="C144" s="69" t="s">
        <v>25</v>
      </c>
      <c r="D144" s="69" t="s">
        <v>30</v>
      </c>
      <c r="E144" s="69" t="s">
        <v>663</v>
      </c>
      <c r="F144" s="69"/>
      <c r="G144" s="70">
        <f>G145</f>
        <v>1283.46</v>
      </c>
      <c r="H144" s="76"/>
    </row>
    <row r="145" spans="1:8" ht="91.5" customHeight="1">
      <c r="A145" s="68" t="s">
        <v>491</v>
      </c>
      <c r="B145" s="69" t="s">
        <v>101</v>
      </c>
      <c r="C145" s="69" t="s">
        <v>25</v>
      </c>
      <c r="D145" s="69" t="s">
        <v>30</v>
      </c>
      <c r="E145" s="69" t="s">
        <v>663</v>
      </c>
      <c r="F145" s="69" t="s">
        <v>42</v>
      </c>
      <c r="G145" s="70">
        <f>'приложение 6'!F17</f>
        <v>1283.46</v>
      </c>
      <c r="H145" s="76"/>
    </row>
    <row r="146" spans="1:8" ht="91.5" customHeight="1">
      <c r="A146" s="68" t="s">
        <v>812</v>
      </c>
      <c r="B146" s="69" t="s">
        <v>101</v>
      </c>
      <c r="C146" s="69" t="s">
        <v>25</v>
      </c>
      <c r="D146" s="69" t="s">
        <v>30</v>
      </c>
      <c r="E146" s="69" t="s">
        <v>670</v>
      </c>
      <c r="F146" s="69"/>
      <c r="G146" s="70">
        <f>G147+G148</f>
        <v>151</v>
      </c>
      <c r="H146" s="76"/>
    </row>
    <row r="147" spans="1:8" ht="91.5" customHeight="1">
      <c r="A147" s="68" t="s">
        <v>664</v>
      </c>
      <c r="B147" s="69" t="s">
        <v>101</v>
      </c>
      <c r="C147" s="69" t="s">
        <v>25</v>
      </c>
      <c r="D147" s="69" t="s">
        <v>30</v>
      </c>
      <c r="E147" s="69" t="s">
        <v>670</v>
      </c>
      <c r="F147" s="69" t="s">
        <v>42</v>
      </c>
      <c r="G147" s="70">
        <v>101</v>
      </c>
      <c r="H147" s="76"/>
    </row>
    <row r="148" spans="1:8" ht="91.5" customHeight="1">
      <c r="A148" s="68" t="s">
        <v>500</v>
      </c>
      <c r="B148" s="69" t="s">
        <v>101</v>
      </c>
      <c r="C148" s="69" t="s">
        <v>25</v>
      </c>
      <c r="D148" s="69" t="s">
        <v>30</v>
      </c>
      <c r="E148" s="69" t="s">
        <v>670</v>
      </c>
      <c r="F148" s="69" t="s">
        <v>44</v>
      </c>
      <c r="G148" s="70">
        <v>50</v>
      </c>
      <c r="H148" s="76"/>
    </row>
    <row r="149" spans="1:8" ht="91.5" customHeight="1">
      <c r="A149" s="72" t="s">
        <v>45</v>
      </c>
      <c r="B149" s="64" t="s">
        <v>101</v>
      </c>
      <c r="C149" s="64" t="s">
        <v>25</v>
      </c>
      <c r="D149" s="64" t="s">
        <v>26</v>
      </c>
      <c r="E149" s="69"/>
      <c r="F149" s="69"/>
      <c r="G149" s="73">
        <f>G150+G153+G156</f>
        <v>1027.99165</v>
      </c>
      <c r="H149" s="76"/>
    </row>
    <row r="150" spans="1:8" ht="91.5" customHeight="1">
      <c r="A150" s="68" t="s">
        <v>112</v>
      </c>
      <c r="B150" s="69" t="s">
        <v>101</v>
      </c>
      <c r="C150" s="69" t="s">
        <v>25</v>
      </c>
      <c r="D150" s="69" t="s">
        <v>26</v>
      </c>
      <c r="E150" s="69" t="s">
        <v>670</v>
      </c>
      <c r="F150" s="69"/>
      <c r="G150" s="70">
        <f>G151+G152</f>
        <v>0</v>
      </c>
      <c r="H150" s="76"/>
    </row>
    <row r="151" spans="1:8" ht="91.5" customHeight="1">
      <c r="A151" s="68" t="s">
        <v>664</v>
      </c>
      <c r="B151" s="69" t="s">
        <v>101</v>
      </c>
      <c r="C151" s="69" t="s">
        <v>25</v>
      </c>
      <c r="D151" s="69" t="s">
        <v>26</v>
      </c>
      <c r="E151" s="69" t="s">
        <v>670</v>
      </c>
      <c r="F151" s="69" t="s">
        <v>42</v>
      </c>
      <c r="G151" s="70">
        <v>0</v>
      </c>
      <c r="H151" s="76"/>
    </row>
    <row r="152" spans="1:8" ht="44.25" customHeight="1">
      <c r="A152" s="68" t="s">
        <v>500</v>
      </c>
      <c r="B152" s="69" t="s">
        <v>101</v>
      </c>
      <c r="C152" s="69" t="s">
        <v>25</v>
      </c>
      <c r="D152" s="69" t="s">
        <v>26</v>
      </c>
      <c r="E152" s="69" t="s">
        <v>670</v>
      </c>
      <c r="F152" s="347">
        <v>200</v>
      </c>
      <c r="G152" s="70">
        <v>0</v>
      </c>
      <c r="H152" s="76"/>
    </row>
    <row r="153" spans="1:8" ht="80.25" customHeight="1">
      <c r="A153" s="68" t="s">
        <v>498</v>
      </c>
      <c r="B153" s="69" t="s">
        <v>101</v>
      </c>
      <c r="C153" s="69" t="s">
        <v>25</v>
      </c>
      <c r="D153" s="69" t="s">
        <v>26</v>
      </c>
      <c r="E153" s="69" t="s">
        <v>494</v>
      </c>
      <c r="F153" s="69"/>
      <c r="G153" s="70">
        <f>G154</f>
        <v>997.99165</v>
      </c>
      <c r="H153" s="76"/>
    </row>
    <row r="154" spans="1:8" ht="44.25" customHeight="1">
      <c r="A154" s="68" t="s">
        <v>497</v>
      </c>
      <c r="B154" s="69" t="s">
        <v>101</v>
      </c>
      <c r="C154" s="69" t="s">
        <v>25</v>
      </c>
      <c r="D154" s="69" t="s">
        <v>26</v>
      </c>
      <c r="E154" s="69" t="s">
        <v>495</v>
      </c>
      <c r="F154" s="69"/>
      <c r="G154" s="70">
        <f>G155</f>
        <v>997.99165</v>
      </c>
      <c r="H154" s="76"/>
    </row>
    <row r="155" spans="1:8" ht="44.25" customHeight="1">
      <c r="A155" s="68" t="s">
        <v>104</v>
      </c>
      <c r="B155" s="69" t="s">
        <v>101</v>
      </c>
      <c r="C155" s="69" t="s">
        <v>25</v>
      </c>
      <c r="D155" s="69" t="s">
        <v>26</v>
      </c>
      <c r="E155" s="69" t="s">
        <v>495</v>
      </c>
      <c r="F155" s="69" t="s">
        <v>42</v>
      </c>
      <c r="G155" s="70">
        <f>'приложение 6'!F29</f>
        <v>997.99165</v>
      </c>
      <c r="H155" s="76"/>
    </row>
    <row r="156" spans="1:8" ht="63.75" customHeight="1">
      <c r="A156" s="68" t="s">
        <v>813</v>
      </c>
      <c r="B156" s="69" t="s">
        <v>101</v>
      </c>
      <c r="C156" s="69" t="s">
        <v>25</v>
      </c>
      <c r="D156" s="69" t="s">
        <v>26</v>
      </c>
      <c r="E156" s="69" t="s">
        <v>499</v>
      </c>
      <c r="F156" s="69"/>
      <c r="G156" s="70">
        <f>G157</f>
        <v>30</v>
      </c>
      <c r="H156" s="76"/>
    </row>
    <row r="157" spans="1:8" ht="77.25" customHeight="1">
      <c r="A157" s="68" t="s">
        <v>41</v>
      </c>
      <c r="B157" s="69" t="s">
        <v>101</v>
      </c>
      <c r="C157" s="69" t="s">
        <v>25</v>
      </c>
      <c r="D157" s="69" t="s">
        <v>26</v>
      </c>
      <c r="E157" s="69" t="s">
        <v>499</v>
      </c>
      <c r="F157" s="69" t="s">
        <v>42</v>
      </c>
      <c r="G157" s="70">
        <f>30</f>
        <v>30</v>
      </c>
      <c r="H157" s="76"/>
    </row>
    <row r="158" spans="1:8" ht="79.5" customHeight="1">
      <c r="A158" s="68" t="s">
        <v>491</v>
      </c>
      <c r="B158" s="64" t="s">
        <v>101</v>
      </c>
      <c r="C158" s="64" t="s">
        <v>25</v>
      </c>
      <c r="D158" s="64" t="s">
        <v>54</v>
      </c>
      <c r="E158" s="64"/>
      <c r="F158" s="64"/>
      <c r="G158" s="73">
        <f>G159</f>
        <v>162.4</v>
      </c>
      <c r="H158" s="76"/>
    </row>
    <row r="159" spans="1:9" ht="61.5" customHeight="1">
      <c r="A159" s="68" t="s">
        <v>501</v>
      </c>
      <c r="B159" s="69" t="s">
        <v>101</v>
      </c>
      <c r="C159" s="69" t="s">
        <v>25</v>
      </c>
      <c r="D159" s="69" t="s">
        <v>54</v>
      </c>
      <c r="E159" s="69" t="s">
        <v>119</v>
      </c>
      <c r="F159" s="69"/>
      <c r="G159" s="70">
        <f>G160+G161</f>
        <v>162.4</v>
      </c>
      <c r="H159" s="76"/>
      <c r="I159" s="76">
        <f>G70</f>
        <v>28</v>
      </c>
    </row>
    <row r="160" spans="1:8" ht="36.75" customHeight="1">
      <c r="A160" s="68" t="s">
        <v>500</v>
      </c>
      <c r="B160" s="69" t="s">
        <v>101</v>
      </c>
      <c r="C160" s="69" t="s">
        <v>25</v>
      </c>
      <c r="D160" s="69" t="s">
        <v>54</v>
      </c>
      <c r="E160" s="69" t="s">
        <v>119</v>
      </c>
      <c r="F160" s="69" t="s">
        <v>44</v>
      </c>
      <c r="G160" s="70">
        <v>160</v>
      </c>
      <c r="H160" s="76"/>
    </row>
    <row r="161" spans="1:8" s="66" customFormat="1" ht="34.5" customHeight="1">
      <c r="A161" s="85" t="s">
        <v>46</v>
      </c>
      <c r="B161" s="69" t="s">
        <v>101</v>
      </c>
      <c r="C161" s="69" t="s">
        <v>25</v>
      </c>
      <c r="D161" s="69" t="s">
        <v>54</v>
      </c>
      <c r="E161" s="69" t="s">
        <v>119</v>
      </c>
      <c r="F161" s="69" t="s">
        <v>47</v>
      </c>
      <c r="G161" s="70">
        <v>2.4</v>
      </c>
      <c r="H161" s="74"/>
    </row>
    <row r="162" spans="1:8" s="66" customFormat="1" ht="30" customHeight="1">
      <c r="A162" s="226" t="s">
        <v>102</v>
      </c>
      <c r="B162" s="64" t="s">
        <v>103</v>
      </c>
      <c r="C162" s="64"/>
      <c r="D162" s="64"/>
      <c r="E162" s="64"/>
      <c r="F162" s="64"/>
      <c r="G162" s="73">
        <f>G163+G175+G183+G188+G192+G196</f>
        <v>17932.9742</v>
      </c>
      <c r="H162" s="94"/>
    </row>
    <row r="163" spans="1:8" s="66" customFormat="1" ht="31.5" customHeight="1">
      <c r="A163" s="79" t="s">
        <v>38</v>
      </c>
      <c r="B163" s="64" t="s">
        <v>103</v>
      </c>
      <c r="C163" s="64" t="s">
        <v>25</v>
      </c>
      <c r="D163" s="64"/>
      <c r="E163" s="80"/>
      <c r="F163" s="64"/>
      <c r="G163" s="217">
        <f>G164</f>
        <v>12145.9742</v>
      </c>
      <c r="H163" s="94"/>
    </row>
    <row r="164" spans="1:8" ht="44.25" customHeight="1">
      <c r="A164" s="226" t="s">
        <v>53</v>
      </c>
      <c r="B164" s="64" t="s">
        <v>103</v>
      </c>
      <c r="C164" s="64" t="s">
        <v>25</v>
      </c>
      <c r="D164" s="64" t="s">
        <v>54</v>
      </c>
      <c r="E164" s="80"/>
      <c r="F164" s="64"/>
      <c r="G164" s="217">
        <f>G165+G167</f>
        <v>12145.9742</v>
      </c>
      <c r="H164" s="86"/>
    </row>
    <row r="165" spans="1:8" ht="48.75" customHeight="1">
      <c r="A165" s="93" t="s">
        <v>123</v>
      </c>
      <c r="B165" s="69" t="s">
        <v>103</v>
      </c>
      <c r="C165" s="69" t="s">
        <v>25</v>
      </c>
      <c r="D165" s="69" t="s">
        <v>54</v>
      </c>
      <c r="E165" s="77" t="s">
        <v>71</v>
      </c>
      <c r="F165" s="69"/>
      <c r="G165" s="83">
        <f>G166</f>
        <v>4259.4</v>
      </c>
      <c r="H165" s="86"/>
    </row>
    <row r="166" spans="1:8" ht="48.75" customHeight="1">
      <c r="A166" s="68" t="s">
        <v>43</v>
      </c>
      <c r="B166" s="69" t="s">
        <v>103</v>
      </c>
      <c r="C166" s="69" t="s">
        <v>25</v>
      </c>
      <c r="D166" s="69" t="s">
        <v>54</v>
      </c>
      <c r="E166" s="77" t="s">
        <v>71</v>
      </c>
      <c r="F166" s="69" t="s">
        <v>44</v>
      </c>
      <c r="G166" s="83">
        <f>'приложение 6'!F61</f>
        <v>4259.4</v>
      </c>
      <c r="H166" s="86"/>
    </row>
    <row r="167" spans="1:8" ht="42.75" customHeight="1">
      <c r="A167" s="68" t="s">
        <v>104</v>
      </c>
      <c r="B167" s="69" t="s">
        <v>103</v>
      </c>
      <c r="C167" s="69" t="s">
        <v>25</v>
      </c>
      <c r="D167" s="69" t="s">
        <v>54</v>
      </c>
      <c r="E167" s="69" t="s">
        <v>105</v>
      </c>
      <c r="F167" s="69"/>
      <c r="G167" s="70">
        <f>G168+G173+G170</f>
        <v>7886.5742</v>
      </c>
      <c r="H167" s="86"/>
    </row>
    <row r="168" spans="1:8" ht="94.5" customHeight="1">
      <c r="A168" s="68" t="s">
        <v>109</v>
      </c>
      <c r="B168" s="69" t="s">
        <v>103</v>
      </c>
      <c r="C168" s="69" t="s">
        <v>25</v>
      </c>
      <c r="D168" s="69" t="s">
        <v>54</v>
      </c>
      <c r="E168" s="69" t="s">
        <v>108</v>
      </c>
      <c r="F168" s="69"/>
      <c r="G168" s="70">
        <f>G169</f>
        <v>7622.9742</v>
      </c>
      <c r="H168" s="87" t="s">
        <v>55</v>
      </c>
    </row>
    <row r="169" spans="1:8" ht="30.75" customHeight="1">
      <c r="A169" s="68" t="s">
        <v>41</v>
      </c>
      <c r="B169" s="69" t="s">
        <v>103</v>
      </c>
      <c r="C169" s="69" t="s">
        <v>25</v>
      </c>
      <c r="D169" s="69" t="s">
        <v>54</v>
      </c>
      <c r="E169" s="69" t="s">
        <v>108</v>
      </c>
      <c r="F169" s="69" t="s">
        <v>42</v>
      </c>
      <c r="G169" s="70">
        <f>'приложение 6'!F83</f>
        <v>7622.9742</v>
      </c>
      <c r="H169" s="87"/>
    </row>
    <row r="170" spans="1:8" ht="30.75" customHeight="1">
      <c r="A170" s="68" t="s">
        <v>112</v>
      </c>
      <c r="B170" s="69" t="s">
        <v>103</v>
      </c>
      <c r="C170" s="69" t="s">
        <v>25</v>
      </c>
      <c r="D170" s="69" t="s">
        <v>54</v>
      </c>
      <c r="E170" s="69" t="s">
        <v>119</v>
      </c>
      <c r="F170" s="69"/>
      <c r="G170" s="70">
        <f>G171+G172</f>
        <v>183.6</v>
      </c>
      <c r="H170" s="87"/>
    </row>
    <row r="171" spans="1:8" ht="30.75" customHeight="1">
      <c r="A171" s="68" t="s">
        <v>41</v>
      </c>
      <c r="B171" s="69" t="s">
        <v>103</v>
      </c>
      <c r="C171" s="69" t="s">
        <v>25</v>
      </c>
      <c r="D171" s="69" t="s">
        <v>54</v>
      </c>
      <c r="E171" s="69" t="s">
        <v>119</v>
      </c>
      <c r="F171" s="69" t="s">
        <v>42</v>
      </c>
      <c r="G171" s="70">
        <v>83.6</v>
      </c>
      <c r="H171" s="87"/>
    </row>
    <row r="172" spans="1:8" ht="30.75" customHeight="1">
      <c r="A172" s="68" t="s">
        <v>43</v>
      </c>
      <c r="B172" s="69" t="s">
        <v>103</v>
      </c>
      <c r="C172" s="69" t="s">
        <v>25</v>
      </c>
      <c r="D172" s="69" t="s">
        <v>54</v>
      </c>
      <c r="E172" s="69" t="s">
        <v>119</v>
      </c>
      <c r="F172" s="69" t="s">
        <v>44</v>
      </c>
      <c r="G172" s="70">
        <f>100</f>
        <v>100</v>
      </c>
      <c r="H172" s="87"/>
    </row>
    <row r="173" spans="1:8" ht="79.5" customHeight="1">
      <c r="A173" s="68" t="s">
        <v>111</v>
      </c>
      <c r="B173" s="69" t="s">
        <v>103</v>
      </c>
      <c r="C173" s="69" t="s">
        <v>25</v>
      </c>
      <c r="D173" s="69" t="s">
        <v>54</v>
      </c>
      <c r="E173" s="69" t="s">
        <v>110</v>
      </c>
      <c r="F173" s="69"/>
      <c r="G173" s="70">
        <f>G174</f>
        <v>80</v>
      </c>
      <c r="H173" s="87"/>
    </row>
    <row r="174" spans="1:8" s="66" customFormat="1" ht="39.75" customHeight="1">
      <c r="A174" s="68" t="s">
        <v>41</v>
      </c>
      <c r="B174" s="69" t="s">
        <v>103</v>
      </c>
      <c r="C174" s="69" t="s">
        <v>25</v>
      </c>
      <c r="D174" s="69" t="s">
        <v>54</v>
      </c>
      <c r="E174" s="69" t="s">
        <v>110</v>
      </c>
      <c r="F174" s="69" t="s">
        <v>42</v>
      </c>
      <c r="G174" s="70">
        <v>80</v>
      </c>
      <c r="H174" s="112"/>
    </row>
    <row r="175" spans="1:8" s="66" customFormat="1" ht="32.25" customHeight="1">
      <c r="A175" s="72" t="s">
        <v>69</v>
      </c>
      <c r="B175" s="64" t="s">
        <v>103</v>
      </c>
      <c r="C175" s="64" t="s">
        <v>49</v>
      </c>
      <c r="D175" s="64"/>
      <c r="E175" s="64"/>
      <c r="F175" s="64"/>
      <c r="G175" s="73">
        <f>G176</f>
        <v>12</v>
      </c>
      <c r="H175" s="112"/>
    </row>
    <row r="176" spans="1:8" ht="45.75" customHeight="1">
      <c r="A176" s="72" t="s">
        <v>72</v>
      </c>
      <c r="B176" s="64" t="s">
        <v>103</v>
      </c>
      <c r="C176" s="64" t="s">
        <v>49</v>
      </c>
      <c r="D176" s="64" t="s">
        <v>28</v>
      </c>
      <c r="E176" s="64"/>
      <c r="F176" s="64"/>
      <c r="G176" s="73">
        <f>G177+G181</f>
        <v>12</v>
      </c>
      <c r="H176" s="87"/>
    </row>
    <row r="177" spans="1:7" ht="15.75">
      <c r="A177" s="75" t="s">
        <v>127</v>
      </c>
      <c r="B177" s="69" t="s">
        <v>103</v>
      </c>
      <c r="C177" s="69" t="s">
        <v>49</v>
      </c>
      <c r="D177" s="69" t="s">
        <v>28</v>
      </c>
      <c r="E177" s="69" t="s">
        <v>128</v>
      </c>
      <c r="F177" s="64"/>
      <c r="G177" s="70">
        <f>G178</f>
        <v>11.4</v>
      </c>
    </row>
    <row r="178" spans="1:7" ht="47.25">
      <c r="A178" s="68" t="s">
        <v>129</v>
      </c>
      <c r="B178" s="69" t="s">
        <v>103</v>
      </c>
      <c r="C178" s="69" t="s">
        <v>49</v>
      </c>
      <c r="D178" s="69" t="s">
        <v>28</v>
      </c>
      <c r="E178" s="69" t="s">
        <v>130</v>
      </c>
      <c r="F178" s="77"/>
      <c r="G178" s="70">
        <f>G179</f>
        <v>11.4</v>
      </c>
    </row>
    <row r="179" spans="1:7" ht="45.75" customHeight="1">
      <c r="A179" s="68" t="s">
        <v>23</v>
      </c>
      <c r="B179" s="69" t="s">
        <v>103</v>
      </c>
      <c r="C179" s="69" t="s">
        <v>49</v>
      </c>
      <c r="D179" s="69" t="s">
        <v>28</v>
      </c>
      <c r="E179" s="69" t="s">
        <v>131</v>
      </c>
      <c r="F179" s="77"/>
      <c r="G179" s="83">
        <f>G180</f>
        <v>11.4</v>
      </c>
    </row>
    <row r="180" spans="1:7" ht="75" customHeight="1">
      <c r="A180" s="68" t="s">
        <v>43</v>
      </c>
      <c r="B180" s="69" t="s">
        <v>103</v>
      </c>
      <c r="C180" s="69" t="s">
        <v>49</v>
      </c>
      <c r="D180" s="69" t="s">
        <v>28</v>
      </c>
      <c r="E180" s="69" t="s">
        <v>131</v>
      </c>
      <c r="F180" s="77" t="s">
        <v>44</v>
      </c>
      <c r="G180" s="83">
        <f>'[2]приложение 6'!F136</f>
        <v>11.4</v>
      </c>
    </row>
    <row r="181" spans="1:7" ht="48.75" customHeight="1">
      <c r="A181" s="68" t="s">
        <v>132</v>
      </c>
      <c r="B181" s="69" t="s">
        <v>103</v>
      </c>
      <c r="C181" s="69" t="s">
        <v>49</v>
      </c>
      <c r="D181" s="69" t="s">
        <v>28</v>
      </c>
      <c r="E181" s="69" t="s">
        <v>71</v>
      </c>
      <c r="F181" s="77"/>
      <c r="G181" s="83">
        <f>G182</f>
        <v>0.6</v>
      </c>
    </row>
    <row r="182" spans="1:7" s="66" customFormat="1" ht="48.75" customHeight="1">
      <c r="A182" s="85" t="s">
        <v>43</v>
      </c>
      <c r="B182" s="69" t="s">
        <v>103</v>
      </c>
      <c r="C182" s="69" t="s">
        <v>49</v>
      </c>
      <c r="D182" s="69" t="s">
        <v>28</v>
      </c>
      <c r="E182" s="69" t="s">
        <v>71</v>
      </c>
      <c r="F182" s="77" t="s">
        <v>44</v>
      </c>
      <c r="G182" s="83">
        <f>'[2]приложение 6'!F138</f>
        <v>0.6</v>
      </c>
    </row>
    <row r="183" spans="1:7" s="66" customFormat="1" ht="31.5">
      <c r="A183" s="226" t="s">
        <v>80</v>
      </c>
      <c r="B183" s="64" t="s">
        <v>103</v>
      </c>
      <c r="C183" s="64" t="s">
        <v>81</v>
      </c>
      <c r="D183" s="64"/>
      <c r="E183" s="64"/>
      <c r="F183" s="64"/>
      <c r="G183" s="73">
        <f>G184</f>
        <v>750</v>
      </c>
    </row>
    <row r="184" spans="1:7" ht="51" customHeight="1">
      <c r="A184" s="226" t="s">
        <v>82</v>
      </c>
      <c r="B184" s="64" t="s">
        <v>103</v>
      </c>
      <c r="C184" s="64" t="s">
        <v>81</v>
      </c>
      <c r="D184" s="64" t="s">
        <v>81</v>
      </c>
      <c r="E184" s="64"/>
      <c r="F184" s="64"/>
      <c r="G184" s="73">
        <f>G185</f>
        <v>750</v>
      </c>
    </row>
    <row r="185" spans="1:7" ht="30.75" customHeight="1">
      <c r="A185" s="230" t="s">
        <v>523</v>
      </c>
      <c r="B185" s="69" t="s">
        <v>103</v>
      </c>
      <c r="C185" s="69" t="s">
        <v>81</v>
      </c>
      <c r="D185" s="69" t="s">
        <v>81</v>
      </c>
      <c r="E185" s="69" t="s">
        <v>58</v>
      </c>
      <c r="F185" s="69"/>
      <c r="G185" s="83">
        <f>G186</f>
        <v>750</v>
      </c>
    </row>
    <row r="186" spans="1:7" ht="36.75" customHeight="1">
      <c r="A186" s="85" t="s">
        <v>43</v>
      </c>
      <c r="B186" s="69" t="s">
        <v>103</v>
      </c>
      <c r="C186" s="69" t="s">
        <v>81</v>
      </c>
      <c r="D186" s="69" t="s">
        <v>81</v>
      </c>
      <c r="E186" s="69" t="s">
        <v>58</v>
      </c>
      <c r="F186" s="69"/>
      <c r="G186" s="83">
        <f>G187</f>
        <v>750</v>
      </c>
    </row>
    <row r="187" spans="1:8" s="66" customFormat="1" ht="15" customHeight="1">
      <c r="A187" s="68" t="s">
        <v>43</v>
      </c>
      <c r="B187" s="69" t="s">
        <v>103</v>
      </c>
      <c r="C187" s="69" t="s">
        <v>81</v>
      </c>
      <c r="D187" s="69" t="s">
        <v>81</v>
      </c>
      <c r="E187" s="69" t="s">
        <v>58</v>
      </c>
      <c r="F187" s="69" t="s">
        <v>44</v>
      </c>
      <c r="G187" s="83">
        <f>'приложение 6'!F167</f>
        <v>750</v>
      </c>
      <c r="H187" s="90"/>
    </row>
    <row r="188" spans="1:10" s="66" customFormat="1" ht="15.75">
      <c r="A188" s="226" t="s">
        <v>84</v>
      </c>
      <c r="B188" s="64" t="s">
        <v>103</v>
      </c>
      <c r="C188" s="64" t="s">
        <v>85</v>
      </c>
      <c r="D188" s="64"/>
      <c r="E188" s="64"/>
      <c r="F188" s="64"/>
      <c r="G188" s="217">
        <f>G189</f>
        <v>3550</v>
      </c>
      <c r="H188" s="90"/>
      <c r="J188" s="105"/>
    </row>
    <row r="189" spans="1:8" s="66" customFormat="1" ht="85.5" customHeight="1">
      <c r="A189" s="226" t="s">
        <v>86</v>
      </c>
      <c r="B189" s="64" t="s">
        <v>103</v>
      </c>
      <c r="C189" s="64" t="s">
        <v>85</v>
      </c>
      <c r="D189" s="64" t="s">
        <v>49</v>
      </c>
      <c r="E189" s="64"/>
      <c r="F189" s="64"/>
      <c r="G189" s="217">
        <f>G190</f>
        <v>3550</v>
      </c>
      <c r="H189" s="90"/>
    </row>
    <row r="190" spans="1:8" s="66" customFormat="1" ht="48.75" customHeight="1">
      <c r="A190" s="230" t="s">
        <v>524</v>
      </c>
      <c r="B190" s="69" t="s">
        <v>103</v>
      </c>
      <c r="C190" s="69" t="s">
        <v>85</v>
      </c>
      <c r="D190" s="69" t="s">
        <v>49</v>
      </c>
      <c r="E190" s="77" t="s">
        <v>67</v>
      </c>
      <c r="F190" s="64"/>
      <c r="G190" s="83">
        <f>G191</f>
        <v>3550</v>
      </c>
      <c r="H190" s="90"/>
    </row>
    <row r="191" spans="1:8" s="66" customFormat="1" ht="27.75" customHeight="1">
      <c r="A191" s="85" t="s">
        <v>43</v>
      </c>
      <c r="B191" s="69" t="s">
        <v>103</v>
      </c>
      <c r="C191" s="69" t="s">
        <v>85</v>
      </c>
      <c r="D191" s="69" t="s">
        <v>49</v>
      </c>
      <c r="E191" s="77" t="s">
        <v>67</v>
      </c>
      <c r="F191" s="69" t="s">
        <v>44</v>
      </c>
      <c r="G191" s="83">
        <f>'приложение 6'!F171</f>
        <v>3550</v>
      </c>
      <c r="H191" s="90"/>
    </row>
    <row r="192" spans="1:8" s="66" customFormat="1" ht="31.5">
      <c r="A192" s="79" t="s">
        <v>88</v>
      </c>
      <c r="B192" s="64" t="s">
        <v>103</v>
      </c>
      <c r="C192" s="64" t="s">
        <v>51</v>
      </c>
      <c r="D192" s="64"/>
      <c r="E192" s="80"/>
      <c r="F192" s="64"/>
      <c r="G192" s="217">
        <f>G193</f>
        <v>500</v>
      </c>
      <c r="H192" s="90"/>
    </row>
    <row r="193" spans="1:8" ht="31.5">
      <c r="A193" s="79" t="s">
        <v>90</v>
      </c>
      <c r="B193" s="64" t="s">
        <v>103</v>
      </c>
      <c r="C193" s="64" t="s">
        <v>51</v>
      </c>
      <c r="D193" s="64" t="s">
        <v>29</v>
      </c>
      <c r="E193" s="80"/>
      <c r="F193" s="64"/>
      <c r="G193" s="217">
        <f>G194</f>
        <v>500</v>
      </c>
      <c r="H193" s="88"/>
    </row>
    <row r="194" spans="1:8" ht="63">
      <c r="A194" s="85" t="s">
        <v>149</v>
      </c>
      <c r="B194" s="69" t="s">
        <v>103</v>
      </c>
      <c r="C194" s="69" t="s">
        <v>51</v>
      </c>
      <c r="D194" s="69" t="s">
        <v>29</v>
      </c>
      <c r="E194" s="77" t="s">
        <v>59</v>
      </c>
      <c r="F194" s="69"/>
      <c r="G194" s="83">
        <f>G195</f>
        <v>500</v>
      </c>
      <c r="H194" s="88"/>
    </row>
    <row r="195" spans="1:8" s="66" customFormat="1" ht="15.75">
      <c r="A195" s="85" t="s">
        <v>43</v>
      </c>
      <c r="B195" s="69" t="s">
        <v>103</v>
      </c>
      <c r="C195" s="69" t="s">
        <v>51</v>
      </c>
      <c r="D195" s="69" t="s">
        <v>29</v>
      </c>
      <c r="E195" s="77" t="s">
        <v>59</v>
      </c>
      <c r="F195" s="77" t="s">
        <v>44</v>
      </c>
      <c r="G195" s="83">
        <v>500</v>
      </c>
      <c r="H195" s="90"/>
    </row>
    <row r="196" spans="1:8" s="66" customFormat="1" ht="31.5">
      <c r="A196" s="226" t="s">
        <v>117</v>
      </c>
      <c r="B196" s="64" t="s">
        <v>103</v>
      </c>
      <c r="C196" s="64" t="s">
        <v>74</v>
      </c>
      <c r="D196" s="80"/>
      <c r="E196" s="80"/>
      <c r="F196" s="80"/>
      <c r="G196" s="217">
        <f>G197+G200</f>
        <v>975</v>
      </c>
      <c r="H196" s="90"/>
    </row>
    <row r="197" spans="1:8" ht="31.5">
      <c r="A197" s="226" t="s">
        <v>118</v>
      </c>
      <c r="B197" s="64" t="s">
        <v>103</v>
      </c>
      <c r="C197" s="64" t="s">
        <v>74</v>
      </c>
      <c r="D197" s="80" t="s">
        <v>30</v>
      </c>
      <c r="E197" s="80"/>
      <c r="F197" s="80"/>
      <c r="G197" s="73">
        <f>G198</f>
        <v>895</v>
      </c>
      <c r="H197" s="88"/>
    </row>
    <row r="198" spans="1:8" ht="60">
      <c r="A198" s="89" t="s">
        <v>121</v>
      </c>
      <c r="B198" s="69" t="s">
        <v>103</v>
      </c>
      <c r="C198" s="77" t="s">
        <v>74</v>
      </c>
      <c r="D198" s="77" t="s">
        <v>30</v>
      </c>
      <c r="E198" s="77" t="s">
        <v>57</v>
      </c>
      <c r="F198" s="77"/>
      <c r="G198" s="70">
        <f>G199</f>
        <v>895</v>
      </c>
      <c r="H198" s="88"/>
    </row>
    <row r="199" spans="1:8" s="66" customFormat="1" ht="71.25" customHeight="1">
      <c r="A199" s="68" t="s">
        <v>43</v>
      </c>
      <c r="B199" s="69" t="s">
        <v>103</v>
      </c>
      <c r="C199" s="77" t="s">
        <v>74</v>
      </c>
      <c r="D199" s="77" t="s">
        <v>30</v>
      </c>
      <c r="E199" s="77" t="s">
        <v>57</v>
      </c>
      <c r="F199" s="77" t="s">
        <v>44</v>
      </c>
      <c r="G199" s="70">
        <f>884+11</f>
        <v>895</v>
      </c>
      <c r="H199" s="90"/>
    </row>
    <row r="200" spans="1:8" ht="31.5">
      <c r="A200" s="72" t="s">
        <v>120</v>
      </c>
      <c r="B200" s="64" t="s">
        <v>103</v>
      </c>
      <c r="C200" s="64" t="s">
        <v>74</v>
      </c>
      <c r="D200" s="80" t="s">
        <v>49</v>
      </c>
      <c r="E200" s="80"/>
      <c r="F200" s="80"/>
      <c r="G200" s="73">
        <f>G201</f>
        <v>80</v>
      </c>
      <c r="H200" s="88"/>
    </row>
    <row r="201" spans="1:8" ht="60">
      <c r="A201" s="89" t="s">
        <v>121</v>
      </c>
      <c r="B201" s="69" t="s">
        <v>103</v>
      </c>
      <c r="C201" s="77" t="s">
        <v>74</v>
      </c>
      <c r="D201" s="77" t="s">
        <v>49</v>
      </c>
      <c r="E201" s="77" t="s">
        <v>57</v>
      </c>
      <c r="F201" s="77"/>
      <c r="G201" s="70">
        <f>G202</f>
        <v>80</v>
      </c>
      <c r="H201" s="88"/>
    </row>
    <row r="202" spans="1:8" ht="15.75">
      <c r="A202" s="68" t="s">
        <v>43</v>
      </c>
      <c r="B202" s="69" t="s">
        <v>103</v>
      </c>
      <c r="C202" s="77" t="s">
        <v>74</v>
      </c>
      <c r="D202" s="77" t="s">
        <v>49</v>
      </c>
      <c r="E202" s="77" t="s">
        <v>57</v>
      </c>
      <c r="F202" s="77" t="s">
        <v>44</v>
      </c>
      <c r="G202" s="70">
        <v>80</v>
      </c>
      <c r="H202" s="74"/>
    </row>
    <row r="203" spans="1:9" ht="18.75">
      <c r="A203" s="96" t="s">
        <v>96</v>
      </c>
      <c r="B203" s="64" t="s">
        <v>27</v>
      </c>
      <c r="C203" s="64" t="s">
        <v>178</v>
      </c>
      <c r="D203" s="64" t="s">
        <v>178</v>
      </c>
      <c r="E203" s="64" t="s">
        <v>97</v>
      </c>
      <c r="F203" s="64" t="s">
        <v>27</v>
      </c>
      <c r="G203" s="73">
        <f>G14+G138+G162</f>
        <v>68289.04600999999</v>
      </c>
      <c r="H203" s="97"/>
      <c r="I203" s="104">
        <f>G14+G138+G162</f>
        <v>68289.04600999999</v>
      </c>
    </row>
    <row r="204" spans="3:8" ht="15.75">
      <c r="C204" s="97"/>
      <c r="E204" s="98"/>
      <c r="H204" s="97"/>
    </row>
    <row r="205" spans="3:8" ht="15.75">
      <c r="C205" s="97"/>
      <c r="E205" s="98"/>
      <c r="G205" s="76">
        <f>G198+G194+G190+G185+G165+G132+G130+G118+G113+G106+G97+G82+G66+G58+G55+G52</f>
        <v>42198.44465</v>
      </c>
      <c r="H205" s="97"/>
    </row>
    <row r="206" spans="3:8" ht="15.75">
      <c r="C206" s="97"/>
      <c r="E206" s="98"/>
      <c r="H206" s="97"/>
    </row>
    <row r="207" spans="3:8" ht="15.75">
      <c r="C207" s="97"/>
      <c r="E207" s="98"/>
      <c r="H207" s="97"/>
    </row>
    <row r="208" spans="3:8" ht="15.75">
      <c r="C208" s="97"/>
      <c r="E208" s="98"/>
      <c r="H208" s="76"/>
    </row>
    <row r="209" spans="3:8" ht="15.75">
      <c r="C209" s="97"/>
      <c r="E209" s="98"/>
      <c r="H209" s="76"/>
    </row>
    <row r="210" spans="3:8" ht="15.75">
      <c r="C210" s="97"/>
      <c r="E210" s="98"/>
      <c r="H210" s="100"/>
    </row>
    <row r="211" spans="1:7" ht="15.75">
      <c r="A211" s="99"/>
      <c r="B211" s="109"/>
      <c r="C211" s="100"/>
      <c r="D211" s="99"/>
      <c r="E211" s="99"/>
      <c r="F211" s="99"/>
      <c r="G211" s="108"/>
    </row>
    <row r="212" spans="1:8" s="99" customFormat="1" ht="15.75">
      <c r="A212" s="57"/>
      <c r="B212" s="98"/>
      <c r="C212" s="57"/>
      <c r="D212" s="57"/>
      <c r="E212" s="57"/>
      <c r="F212" s="57"/>
      <c r="G212" s="76"/>
      <c r="H212" s="57"/>
    </row>
  </sheetData>
  <sheetProtection/>
  <autoFilter ref="A13:G203"/>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5"/>
  <sheetViews>
    <sheetView view="pageBreakPreview" zoomScale="86" zoomScaleSheetLayoutView="86" zoomScalePageLayoutView="0" workbookViewId="0" topLeftCell="A1">
      <selection activeCell="A8" sqref="A8:C8"/>
    </sheetView>
  </sheetViews>
  <sheetFormatPr defaultColWidth="9.140625" defaultRowHeight="15"/>
  <cols>
    <col min="1" max="1" width="13.28125" style="113" customWidth="1"/>
    <col min="2" max="2" width="60.00390625" style="141" customWidth="1"/>
    <col min="3" max="3" width="14.28125" style="141" customWidth="1"/>
    <col min="4" max="4" width="16.28125" style="115" bestFit="1" customWidth="1"/>
    <col min="5" max="16384" width="9.140625" style="115" customWidth="1"/>
  </cols>
  <sheetData>
    <row r="1" spans="2:4" ht="15.75">
      <c r="B1" s="568" t="s">
        <v>659</v>
      </c>
      <c r="C1" s="569"/>
      <c r="D1" s="114"/>
    </row>
    <row r="2" spans="2:4" ht="13.5" customHeight="1">
      <c r="B2" s="570" t="s">
        <v>151</v>
      </c>
      <c r="C2" s="571"/>
      <c r="D2" s="114"/>
    </row>
    <row r="3" spans="2:4" ht="11.25" customHeight="1" hidden="1">
      <c r="B3" s="570"/>
      <c r="C3" s="571"/>
      <c r="D3" s="114"/>
    </row>
    <row r="4" spans="2:4" ht="31.5" customHeight="1">
      <c r="B4" s="570" t="s">
        <v>811</v>
      </c>
      <c r="C4" s="570"/>
      <c r="D4" s="114"/>
    </row>
    <row r="5" spans="2:4" ht="15.75">
      <c r="B5" s="570" t="s">
        <v>660</v>
      </c>
      <c r="C5" s="571"/>
      <c r="D5" s="114"/>
    </row>
    <row r="6" spans="2:4" ht="15.75">
      <c r="B6" s="570" t="s">
        <v>704</v>
      </c>
      <c r="C6" s="571"/>
      <c r="D6" s="114"/>
    </row>
    <row r="7" spans="2:4" ht="22.5" customHeight="1">
      <c r="B7" s="570" t="s">
        <v>921</v>
      </c>
      <c r="C7" s="571"/>
      <c r="D7" s="114"/>
    </row>
    <row r="8" spans="1:4" ht="20.25" customHeight="1">
      <c r="A8" s="562"/>
      <c r="B8" s="563"/>
      <c r="C8" s="563"/>
      <c r="D8" s="114"/>
    </row>
    <row r="9" spans="1:3" ht="50.25" customHeight="1">
      <c r="A9" s="564" t="s">
        <v>661</v>
      </c>
      <c r="B9" s="564"/>
      <c r="C9" s="564"/>
    </row>
    <row r="10" spans="1:3" ht="12" customHeight="1">
      <c r="A10" s="565"/>
      <c r="B10" s="565"/>
      <c r="C10" s="565"/>
    </row>
    <row r="11" spans="1:3" ht="12.75" customHeight="1">
      <c r="A11" s="116"/>
      <c r="B11" s="116"/>
      <c r="C11" s="117" t="s">
        <v>257</v>
      </c>
    </row>
    <row r="12" spans="1:3" ht="15.75">
      <c r="A12" s="118" t="s">
        <v>258</v>
      </c>
      <c r="B12" s="119" t="s">
        <v>259</v>
      </c>
      <c r="C12" s="119" t="s">
        <v>260</v>
      </c>
    </row>
    <row r="13" spans="1:3" s="121" customFormat="1" ht="66" customHeight="1">
      <c r="A13" s="557" t="s">
        <v>526</v>
      </c>
      <c r="B13" s="120" t="s">
        <v>639</v>
      </c>
      <c r="C13" s="556">
        <f>964+11</f>
        <v>975</v>
      </c>
    </row>
    <row r="14" spans="1:4" s="124" customFormat="1" ht="27.75" customHeight="1">
      <c r="A14" s="558"/>
      <c r="B14" s="122" t="s">
        <v>102</v>
      </c>
      <c r="C14" s="559"/>
      <c r="D14" s="123"/>
    </row>
    <row r="15" spans="1:3" s="126" customFormat="1" ht="30.75" customHeight="1" hidden="1">
      <c r="A15" s="558"/>
      <c r="B15" s="232"/>
      <c r="C15" s="125">
        <v>402</v>
      </c>
    </row>
    <row r="16" spans="1:3" s="129" customFormat="1" ht="43.5" customHeight="1">
      <c r="A16" s="238" t="s">
        <v>527</v>
      </c>
      <c r="B16" s="120" t="s">
        <v>636</v>
      </c>
      <c r="C16" s="566">
        <f>'приложение 6'!F166</f>
        <v>750</v>
      </c>
    </row>
    <row r="17" spans="1:3" s="131" customFormat="1" ht="24.75" customHeight="1">
      <c r="A17" s="221"/>
      <c r="B17" s="122" t="s">
        <v>102</v>
      </c>
      <c r="C17" s="567"/>
    </row>
    <row r="18" spans="1:4" s="126" customFormat="1" ht="30" customHeight="1">
      <c r="A18" s="557" t="s">
        <v>528</v>
      </c>
      <c r="B18" s="120" t="s">
        <v>640</v>
      </c>
      <c r="C18" s="556">
        <f>4260.6-0.6</f>
        <v>4260</v>
      </c>
      <c r="D18" s="132"/>
    </row>
    <row r="19" spans="1:3" s="124" customFormat="1" ht="27" customHeight="1">
      <c r="A19" s="558"/>
      <c r="B19" s="122" t="s">
        <v>102</v>
      </c>
      <c r="C19" s="559">
        <f>'[1]приложение7  '!G185+'[1]приложение7  '!G308</f>
        <v>2691.4</v>
      </c>
    </row>
    <row r="20" spans="1:3" s="126" customFormat="1" ht="53.25" customHeight="1">
      <c r="A20" s="557" t="s">
        <v>529</v>
      </c>
      <c r="B20" s="120" t="s">
        <v>638</v>
      </c>
      <c r="C20" s="556">
        <f>'приложение 6'!F168</f>
        <v>3550</v>
      </c>
    </row>
    <row r="21" spans="1:3" s="126" customFormat="1" ht="30.75" customHeight="1">
      <c r="A21" s="558"/>
      <c r="B21" s="122" t="s">
        <v>102</v>
      </c>
      <c r="C21" s="559">
        <f>'[1]приложение7  '!G130</f>
        <v>1048</v>
      </c>
    </row>
    <row r="22" spans="1:4" s="126" customFormat="1" ht="52.5" customHeight="1">
      <c r="A22" s="557" t="s">
        <v>530</v>
      </c>
      <c r="B22" s="120" t="s">
        <v>637</v>
      </c>
      <c r="C22" s="556">
        <v>500</v>
      </c>
      <c r="D22" s="132"/>
    </row>
    <row r="23" spans="1:3" s="124" customFormat="1" ht="25.5" customHeight="1">
      <c r="A23" s="560"/>
      <c r="B23" s="122" t="s">
        <v>102</v>
      </c>
      <c r="C23" s="561">
        <f>'[1]приложение7  '!G454</f>
        <v>55.15</v>
      </c>
    </row>
    <row r="24" spans="1:3" ht="29.25" hidden="1">
      <c r="A24" s="557" t="s">
        <v>531</v>
      </c>
      <c r="B24" s="120" t="s">
        <v>261</v>
      </c>
      <c r="C24" s="556">
        <v>0</v>
      </c>
    </row>
    <row r="25" spans="1:3" ht="24.75" hidden="1">
      <c r="A25" s="560"/>
      <c r="B25" s="122" t="s">
        <v>102</v>
      </c>
      <c r="C25" s="561"/>
    </row>
    <row r="26" spans="1:3" s="124" customFormat="1" ht="42.75" customHeight="1" hidden="1">
      <c r="A26" s="557" t="s">
        <v>532</v>
      </c>
      <c r="B26" s="120" t="s">
        <v>262</v>
      </c>
      <c r="C26" s="556">
        <v>0</v>
      </c>
    </row>
    <row r="27" spans="1:3" s="124" customFormat="1" ht="25.5" customHeight="1" hidden="1">
      <c r="A27" s="560"/>
      <c r="B27" s="122" t="s">
        <v>157</v>
      </c>
      <c r="C27" s="561"/>
    </row>
    <row r="28" spans="1:256" s="124" customFormat="1" ht="48.75" customHeight="1" hidden="1">
      <c r="A28" s="244" t="s">
        <v>531</v>
      </c>
      <c r="B28" s="239" t="s">
        <v>518</v>
      </c>
      <c r="C28" s="245">
        <v>0</v>
      </c>
      <c r="D28" s="243"/>
      <c r="E28" s="243"/>
      <c r="F28" s="243"/>
      <c r="G28" s="243"/>
      <c r="H28" s="243"/>
      <c r="I28" s="243"/>
      <c r="J28" s="243"/>
      <c r="K28" s="243"/>
      <c r="L28" s="243"/>
      <c r="M28" s="243"/>
      <c r="N28" s="243"/>
      <c r="O28" s="243"/>
      <c r="P28" s="243"/>
      <c r="Q28" s="242"/>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3" s="124" customFormat="1" ht="62.25" customHeight="1">
      <c r="A29" s="551" t="s">
        <v>821</v>
      </c>
      <c r="B29" s="120" t="s">
        <v>635</v>
      </c>
      <c r="C29" s="553">
        <f>'приложение 6'!F66</f>
        <v>608</v>
      </c>
    </row>
    <row r="30" spans="1:3" s="124" customFormat="1" ht="25.5" customHeight="1">
      <c r="A30" s="552"/>
      <c r="B30" s="122" t="s">
        <v>157</v>
      </c>
      <c r="C30" s="554"/>
    </row>
    <row r="31" spans="1:3" s="124" customFormat="1" ht="86.25" customHeight="1">
      <c r="A31" s="555" t="s">
        <v>532</v>
      </c>
      <c r="B31" s="120" t="s">
        <v>641</v>
      </c>
      <c r="C31" s="556">
        <f>C33+C34+C35</f>
        <v>7819.44019</v>
      </c>
    </row>
    <row r="32" spans="1:3" s="124" customFormat="1" ht="25.5" customHeight="1">
      <c r="A32" s="555"/>
      <c r="B32" s="122" t="s">
        <v>157</v>
      </c>
      <c r="C32" s="556"/>
    </row>
    <row r="33" spans="1:3" s="124" customFormat="1" ht="59.25" customHeight="1">
      <c r="A33" s="248" t="s">
        <v>538</v>
      </c>
      <c r="B33" s="241" t="s">
        <v>642</v>
      </c>
      <c r="C33" s="231">
        <v>250</v>
      </c>
    </row>
    <row r="34" spans="1:3" s="124" customFormat="1" ht="39" customHeight="1">
      <c r="A34" s="249" t="s">
        <v>643</v>
      </c>
      <c r="B34" s="345" t="s">
        <v>644</v>
      </c>
      <c r="C34" s="231">
        <f>'приложение 6'!F75</f>
        <v>7219.44019</v>
      </c>
    </row>
    <row r="35" spans="1:3" s="124" customFormat="1" ht="42" customHeight="1">
      <c r="A35" s="249" t="s">
        <v>645</v>
      </c>
      <c r="B35" s="345" t="s">
        <v>646</v>
      </c>
      <c r="C35" s="231">
        <v>350</v>
      </c>
    </row>
    <row r="36" spans="1:3" s="124" customFormat="1" ht="59.25" customHeight="1" hidden="1">
      <c r="A36" s="555" t="s">
        <v>536</v>
      </c>
      <c r="B36" s="120" t="s">
        <v>263</v>
      </c>
      <c r="C36" s="556">
        <v>0</v>
      </c>
    </row>
    <row r="37" spans="1:3" s="124" customFormat="1" ht="25.5" customHeight="1" hidden="1">
      <c r="A37" s="555"/>
      <c r="B37" s="122" t="s">
        <v>157</v>
      </c>
      <c r="C37" s="556"/>
    </row>
    <row r="38" spans="1:3" s="124" customFormat="1" ht="50.25" customHeight="1" hidden="1">
      <c r="A38" s="238" t="s">
        <v>520</v>
      </c>
      <c r="B38" s="239" t="s">
        <v>518</v>
      </c>
      <c r="C38" s="231">
        <v>0</v>
      </c>
    </row>
    <row r="39" spans="1:3" s="124" customFormat="1" ht="50.25" customHeight="1" hidden="1">
      <c r="A39" s="238"/>
      <c r="B39" s="240"/>
      <c r="C39" s="237"/>
    </row>
    <row r="40" spans="1:3" s="124" customFormat="1" ht="63.75" customHeight="1" hidden="1">
      <c r="A40" s="555" t="s">
        <v>534</v>
      </c>
      <c r="B40" s="133" t="s">
        <v>264</v>
      </c>
      <c r="C40" s="556">
        <v>0</v>
      </c>
    </row>
    <row r="41" spans="1:3" s="124" customFormat="1" ht="25.5" customHeight="1" hidden="1">
      <c r="A41" s="555"/>
      <c r="B41" s="122" t="s">
        <v>157</v>
      </c>
      <c r="C41" s="556"/>
    </row>
    <row r="42" spans="1:3" s="124" customFormat="1" ht="47.25" customHeight="1">
      <c r="A42" s="249" t="s">
        <v>533</v>
      </c>
      <c r="B42" s="134" t="s">
        <v>647</v>
      </c>
      <c r="C42" s="234">
        <f>C43+C44+C46+C47+C48+C45</f>
        <v>15516.13181</v>
      </c>
    </row>
    <row r="43" spans="1:3" s="124" customFormat="1" ht="36" customHeight="1">
      <c r="A43" s="249" t="s">
        <v>648</v>
      </c>
      <c r="B43" s="130" t="s">
        <v>113</v>
      </c>
      <c r="C43" s="231">
        <f>'приложение 6'!F144</f>
        <v>1300.0100000000002</v>
      </c>
    </row>
    <row r="44" spans="1:3" s="124" customFormat="1" ht="36" customHeight="1">
      <c r="A44" s="249" t="s">
        <v>649</v>
      </c>
      <c r="B44" s="130" t="s">
        <v>114</v>
      </c>
      <c r="C44" s="231">
        <f>'приложение 6'!F150</f>
        <v>2581.85</v>
      </c>
    </row>
    <row r="45" spans="1:3" s="124" customFormat="1" ht="57.75" customHeight="1">
      <c r="A45" s="471" t="s">
        <v>650</v>
      </c>
      <c r="B45" s="130" t="s">
        <v>701</v>
      </c>
      <c r="C45" s="231">
        <f>'приложение 6'!F156+'приложение 6'!F153</f>
        <v>11426.7</v>
      </c>
    </row>
    <row r="46" spans="1:3" s="124" customFormat="1" ht="24" customHeight="1">
      <c r="A46" s="471" t="s">
        <v>651</v>
      </c>
      <c r="B46" s="130" t="s">
        <v>115</v>
      </c>
      <c r="C46" s="231">
        <v>10</v>
      </c>
    </row>
    <row r="47" spans="1:3" s="124" customFormat="1" ht="31.5" customHeight="1">
      <c r="A47" s="471" t="s">
        <v>702</v>
      </c>
      <c r="B47" s="130" t="s">
        <v>116</v>
      </c>
      <c r="C47" s="231">
        <f>'приложение 6'!F79</f>
        <v>197.5718099999999</v>
      </c>
    </row>
    <row r="48" spans="1:3" s="124" customFormat="1" ht="25.5" customHeight="1" hidden="1">
      <c r="A48" s="548" t="s">
        <v>537</v>
      </c>
      <c r="B48" s="130" t="s">
        <v>265</v>
      </c>
      <c r="C48" s="549">
        <v>0</v>
      </c>
    </row>
    <row r="49" spans="1:3" s="124" customFormat="1" ht="25.5" customHeight="1" hidden="1">
      <c r="A49" s="548"/>
      <c r="B49" s="122" t="s">
        <v>157</v>
      </c>
      <c r="C49" s="549"/>
    </row>
    <row r="50" spans="1:3" s="124" customFormat="1" ht="45.75" customHeight="1">
      <c r="A50" s="548" t="s">
        <v>535</v>
      </c>
      <c r="B50" s="128" t="s">
        <v>652</v>
      </c>
      <c r="C50" s="550">
        <f>'приложение 6'!F160</f>
        <v>1623.2240000000002</v>
      </c>
    </row>
    <row r="51" spans="1:3" s="124" customFormat="1" ht="25.5" customHeight="1">
      <c r="A51" s="548"/>
      <c r="B51" s="122" t="s">
        <v>157</v>
      </c>
      <c r="C51" s="550"/>
    </row>
    <row r="52" spans="1:3" s="124" customFormat="1" ht="118.5" customHeight="1">
      <c r="A52" s="249" t="s">
        <v>536</v>
      </c>
      <c r="B52" s="120" t="s">
        <v>266</v>
      </c>
      <c r="C52" s="235">
        <f>C54+C55+C56+C57+C58</f>
        <v>930.85</v>
      </c>
    </row>
    <row r="53" spans="1:3" s="124" customFormat="1" ht="24.75" customHeight="1" hidden="1">
      <c r="A53" s="127"/>
      <c r="B53" s="122" t="s">
        <v>157</v>
      </c>
      <c r="C53" s="222">
        <f>1400+169.8-1400-169.8</f>
        <v>0</v>
      </c>
    </row>
    <row r="54" spans="1:3" s="124" customFormat="1" ht="33.75" customHeight="1">
      <c r="A54" s="249" t="s">
        <v>653</v>
      </c>
      <c r="B54" s="130" t="s">
        <v>144</v>
      </c>
      <c r="C54" s="236">
        <f>100-100</f>
        <v>0</v>
      </c>
    </row>
    <row r="55" spans="1:3" s="124" customFormat="1" ht="42.75" customHeight="1">
      <c r="A55" s="249" t="s">
        <v>654</v>
      </c>
      <c r="B55" s="130" t="s">
        <v>145</v>
      </c>
      <c r="C55" s="236">
        <f>'приложение 6'!F104</f>
        <v>557</v>
      </c>
    </row>
    <row r="56" spans="1:3" s="124" customFormat="1" ht="48" customHeight="1">
      <c r="A56" s="249" t="s">
        <v>655</v>
      </c>
      <c r="B56" s="130" t="s">
        <v>146</v>
      </c>
      <c r="C56" s="236">
        <f>'приложение 6'!F108</f>
        <v>232</v>
      </c>
    </row>
    <row r="57" spans="1:3" s="124" customFormat="1" ht="55.5" customHeight="1">
      <c r="A57" s="249" t="s">
        <v>656</v>
      </c>
      <c r="B57" s="130" t="s">
        <v>147</v>
      </c>
      <c r="C57" s="236">
        <f>'приложение 6'!F110</f>
        <v>38.400000000000006</v>
      </c>
    </row>
    <row r="58" spans="1:3" s="124" customFormat="1" ht="55.5" customHeight="1">
      <c r="A58" s="249" t="s">
        <v>657</v>
      </c>
      <c r="B58" s="130" t="s">
        <v>148</v>
      </c>
      <c r="C58" s="236">
        <f>'приложение 6'!F112</f>
        <v>103.45000000000002</v>
      </c>
    </row>
    <row r="59" spans="1:3" s="124" customFormat="1" ht="25.5" customHeight="1">
      <c r="A59" s="127"/>
      <c r="B59" s="122" t="s">
        <v>157</v>
      </c>
      <c r="C59" s="222"/>
    </row>
    <row r="60" spans="1:3" s="124" customFormat="1" ht="68.25" customHeight="1">
      <c r="A60" s="551" t="s">
        <v>534</v>
      </c>
      <c r="B60" s="120" t="s">
        <v>658</v>
      </c>
      <c r="C60" s="553">
        <f>'приложение 6'!F115</f>
        <v>9697.36865</v>
      </c>
    </row>
    <row r="61" spans="1:3" s="124" customFormat="1" ht="30.75" customHeight="1">
      <c r="A61" s="552"/>
      <c r="B61" s="122" t="s">
        <v>157</v>
      </c>
      <c r="C61" s="554">
        <f>'[1]приложение7  '!G536</f>
        <v>2198</v>
      </c>
    </row>
    <row r="62" spans="1:5" s="121" customFormat="1" ht="14.25">
      <c r="A62" s="546" t="s">
        <v>267</v>
      </c>
      <c r="B62" s="547"/>
      <c r="C62" s="135">
        <f>C13+C18+C20+C22+C16+C26+C29+C31+C36+C40+C42+C50+C52+C60+C24</f>
        <v>46230.01465</v>
      </c>
      <c r="D62" s="470">
        <f>C13+C16+C18+C20+C22+C29+C31+C42+C50+C60+C52</f>
        <v>46230.014650000005</v>
      </c>
      <c r="E62" s="136"/>
    </row>
    <row r="63" spans="1:3" s="140" customFormat="1" ht="15.75">
      <c r="A63" s="137"/>
      <c r="B63" s="138"/>
      <c r="C63" s="139"/>
    </row>
    <row r="64" spans="1:2" s="141" customFormat="1" ht="15.75">
      <c r="A64" s="137"/>
      <c r="B64" s="138"/>
    </row>
    <row r="65" spans="1:3" s="141" customFormat="1" ht="15.75">
      <c r="A65" s="137"/>
      <c r="B65" s="138"/>
      <c r="C65" s="142"/>
    </row>
    <row r="66" spans="1:2" ht="15.75">
      <c r="A66" s="137"/>
      <c r="B66" s="138"/>
    </row>
    <row r="67" spans="1:2" ht="15.75">
      <c r="A67" s="137"/>
      <c r="B67" s="138"/>
    </row>
    <row r="68" spans="1:2" ht="15.75">
      <c r="A68" s="137"/>
      <c r="B68" s="138"/>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38"/>
      <c r="D81" s="115"/>
      <c r="E81" s="115"/>
    </row>
    <row r="82" spans="1:5" s="141" customFormat="1" ht="15.75">
      <c r="A82" s="137"/>
      <c r="B82" s="138"/>
      <c r="D82" s="115"/>
      <c r="E82" s="115"/>
    </row>
    <row r="83" spans="1:5" s="141" customFormat="1" ht="15.75">
      <c r="A83" s="137"/>
      <c r="B83" s="143"/>
      <c r="D83" s="115"/>
      <c r="E83" s="115"/>
    </row>
    <row r="84" spans="1:5" s="141" customFormat="1" ht="15.75">
      <c r="A84" s="137"/>
      <c r="B84" s="143"/>
      <c r="D84" s="115"/>
      <c r="E84" s="115"/>
    </row>
    <row r="85" spans="1:5" s="141" customFormat="1" ht="15.75">
      <c r="A85" s="137"/>
      <c r="B85" s="143"/>
      <c r="D85" s="115"/>
      <c r="E85" s="115"/>
    </row>
    <row r="86" spans="1:5" s="141" customFormat="1" ht="15.75">
      <c r="A86" s="137"/>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row r="94" spans="1:5" s="141" customFormat="1" ht="15.75">
      <c r="A94" s="113"/>
      <c r="B94" s="143"/>
      <c r="D94" s="115"/>
      <c r="E94" s="115"/>
    </row>
    <row r="95" spans="1:5" s="141" customFormat="1" ht="15.75">
      <c r="A95" s="113"/>
      <c r="B95" s="143"/>
      <c r="D95" s="115"/>
      <c r="E95" s="115"/>
    </row>
  </sheetData>
  <sheetProtection/>
  <mergeCells count="38">
    <mergeCell ref="B1:C1"/>
    <mergeCell ref="B2:C2"/>
    <mergeCell ref="B3:C3"/>
    <mergeCell ref="B5:C5"/>
    <mergeCell ref="B6:C6"/>
    <mergeCell ref="B7:C7"/>
    <mergeCell ref="B4:C4"/>
    <mergeCell ref="A26:A27"/>
    <mergeCell ref="C26:C27"/>
    <mergeCell ref="A8:C8"/>
    <mergeCell ref="A9:C9"/>
    <mergeCell ref="A10:C10"/>
    <mergeCell ref="A13:A15"/>
    <mergeCell ref="C13:C14"/>
    <mergeCell ref="A18:A19"/>
    <mergeCell ref="C18:C19"/>
    <mergeCell ref="C16:C17"/>
    <mergeCell ref="A20:A21"/>
    <mergeCell ref="C20:C21"/>
    <mergeCell ref="A22:A23"/>
    <mergeCell ref="C22:C23"/>
    <mergeCell ref="A24:A25"/>
    <mergeCell ref="C24:C25"/>
    <mergeCell ref="A29:A30"/>
    <mergeCell ref="C29:C30"/>
    <mergeCell ref="A31:A32"/>
    <mergeCell ref="C31:C32"/>
    <mergeCell ref="A40:A41"/>
    <mergeCell ref="C40:C41"/>
    <mergeCell ref="A36:A37"/>
    <mergeCell ref="C36:C37"/>
    <mergeCell ref="A62:B62"/>
    <mergeCell ref="A48:A49"/>
    <mergeCell ref="C48:C49"/>
    <mergeCell ref="A50:A51"/>
    <mergeCell ref="C50:C51"/>
    <mergeCell ref="A60:A61"/>
    <mergeCell ref="C60:C61"/>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BambulOI</cp:lastModifiedBy>
  <cp:lastPrinted>2015-04-10T07:32:04Z</cp:lastPrinted>
  <dcterms:created xsi:type="dcterms:W3CDTF">2013-11-14T14:18:12Z</dcterms:created>
  <dcterms:modified xsi:type="dcterms:W3CDTF">2015-04-17T12:44:39Z</dcterms:modified>
  <cp:category/>
  <cp:version/>
  <cp:contentType/>
  <cp:contentStatus/>
</cp:coreProperties>
</file>